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fsa.sharepoint.com/sites/CapitalProjects/Phase IV Implementation/Template Consultation/Final version to be issued to CUs/"/>
    </mc:Choice>
  </mc:AlternateContent>
  <xr:revisionPtr revIDLastSave="0" documentId="8_{9C70F779-D02A-400F-8944-BBA5141DE064}" xr6:coauthVersionLast="47" xr6:coauthVersionMax="47" xr10:uidLastSave="{00000000-0000-0000-0000-000000000000}"/>
  <workbookProtection workbookAlgorithmName="SHA-512" workbookHashValue="2n4aOQiLNQ1akRJ5Qq/cNFZHLBogvezzWZh9ULRME7Dktwu4F4u5+j+0xolPYwjlRdcgChNz7Xtr7gdw/e1xJA==" workbookSaltValue="j5K846YtWTsCGRlW8OJBLw==" workbookSpinCount="100000" lockStructure="1"/>
  <bookViews>
    <workbookView xWindow="-25710" yWindow="-110" windowWidth="25820" windowHeight="13900" tabRatio="895" xr2:uid="{3B0AA115-47C9-4BB3-9E20-7365287B03AE}"/>
  </bookViews>
  <sheets>
    <sheet name="Cover Page" sheetId="14" r:id="rId1"/>
    <sheet name="ToC" sheetId="15" r:id="rId2"/>
    <sheet name="CAR" sheetId="19" r:id="rId3"/>
    <sheet name="CAR (transition)" sheetId="26" r:id="rId4"/>
    <sheet name="Capital" sheetId="20" r:id="rId5"/>
    <sheet name="CRWA Cash&amp;Inv" sheetId="23" r:id="rId6"/>
    <sheet name="CRWA Loans&amp;Leases" sheetId="25" r:id="rId7"/>
    <sheet name="CRWA OtherAssets" sheetId="21" r:id="rId8"/>
    <sheet name="CRWA Off-BS" sheetId="22" r:id="rId9"/>
    <sheet name="RWA OpsRisk" sheetId="24" r:id="rId10"/>
    <sheet name="Upload link" sheetId="5" r:id="rId11"/>
    <sheet name="Sheet1" sheetId="11" r:id="rId12"/>
    <sheet name="Sheet2" sheetId="12" r:id="rId13"/>
    <sheet name="Sheet3" sheetId="13" r:id="rId14"/>
    <sheet name="Sheet4" sheetId="27" r:id="rId15"/>
    <sheet name="Sheet5" sheetId="28" r:id="rId16"/>
  </sheets>
  <definedNames>
    <definedName name="_xlnm._FilterDatabase" localSheetId="4" hidden="1">Capital!$A$2:$I$56</definedName>
    <definedName name="_xlnm._FilterDatabase" localSheetId="2" hidden="1">CAR!$B$2:$I$50</definedName>
    <definedName name="_xlnm._FilterDatabase" localSheetId="3" hidden="1">'CAR (transition)'!$B$2:$I$50</definedName>
    <definedName name="_xlnm._FilterDatabase" localSheetId="5" hidden="1">'CRWA Cash&amp;Inv'!$A$2:$I$78</definedName>
    <definedName name="_xlnm._FilterDatabase" localSheetId="6" hidden="1">'CRWA Loans&amp;Leases'!$A$2:$I$138</definedName>
    <definedName name="_xlnm._FilterDatabase" localSheetId="8" hidden="1">'CRWA Off-BS'!$A$2:$K$35</definedName>
    <definedName name="_xlnm._FilterDatabase" localSheetId="7" hidden="1">'CRWA OtherAssets'!$A$2:$I$38</definedName>
    <definedName name="_xlnm._FilterDatabase" localSheetId="9" hidden="1">'RWA OpsRisk'!$A$2:$I$20</definedName>
    <definedName name="_xlnm._FilterDatabase" localSheetId="10" hidden="1">'Upload link'!$A$5:$B$653</definedName>
    <definedName name="_Toc177368871" localSheetId="4">Capital!#REF!</definedName>
    <definedName name="_Toc177368871" localSheetId="2">CAR!#REF!</definedName>
    <definedName name="_Toc177368871" localSheetId="3">'CAR (transition)'!#REF!</definedName>
    <definedName name="_Toc177368871" localSheetId="5">'CRWA Cash&amp;Inv'!#REF!</definedName>
    <definedName name="_Toc177368871" localSheetId="6">'CRWA Loans&amp;Leases'!#REF!</definedName>
    <definedName name="_Toc177368871" localSheetId="8">'CRWA Off-BS'!#REF!</definedName>
    <definedName name="_Toc177368871" localSheetId="7">'CRWA OtherAssets'!#REF!</definedName>
    <definedName name="_Toc177368871" localSheetId="9">'RWA OpsRisk'!#REF!</definedName>
    <definedName name="_xlnm.Print_Area" localSheetId="4">Capital!$B$1:$I$57</definedName>
    <definedName name="_xlnm.Print_Area" localSheetId="2">CAR!$B$1:$I$49</definedName>
    <definedName name="_xlnm.Print_Area" localSheetId="3">'CAR (transition)'!$B$1:$I$49</definedName>
    <definedName name="_xlnm.Print_Area" localSheetId="5">'CRWA Cash&amp;Inv'!$B$1:$I$79</definedName>
    <definedName name="_xlnm.Print_Area" localSheetId="6">'CRWA Loans&amp;Leases'!$B$1:$I$139</definedName>
    <definedName name="_xlnm.Print_Area" localSheetId="8">'CRWA Off-BS'!$B$1:$K$36</definedName>
    <definedName name="_xlnm.Print_Area" localSheetId="7">'CRWA OtherAssets'!$B$1:$I$39</definedName>
    <definedName name="_xlnm.Print_Area" localSheetId="9">'RWA OpsRisk'!$B$1:$I$21</definedName>
    <definedName name="_xlnm.Print_Area" localSheetId="1">ToC!$B$1:$F$37</definedName>
    <definedName name="_xlnm.Print_Titles" localSheetId="4">Capital!$1:$10</definedName>
    <definedName name="_xlnm.Print_Titles" localSheetId="2">CAR!$1:$5</definedName>
    <definedName name="_xlnm.Print_Titles" localSheetId="3">'CAR (transition)'!$1:$5</definedName>
    <definedName name="_xlnm.Print_Titles" localSheetId="5">'CRWA Cash&amp;Inv'!$1:$10</definedName>
    <definedName name="_xlnm.Print_Titles" localSheetId="6">'CRWA Loans&amp;Leases'!$1:$10</definedName>
    <definedName name="_xlnm.Print_Titles" localSheetId="8">'CRWA Off-BS'!$1:$10</definedName>
    <definedName name="_xlnm.Print_Titles" localSheetId="7">'CRWA OtherAssets'!$1:$10</definedName>
    <definedName name="_xlnm.Print_Titles" localSheetId="9">'RWA OpsRisk'!$1:$10</definedName>
    <definedName name="_xlnm.Print_Titles" localSheetId="1">ToC!$1:$7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2" i="5"/>
  <c r="B650" i="5"/>
  <c r="B649" i="5"/>
  <c r="B648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79" i="5"/>
  <c r="B578" i="5"/>
  <c r="B577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7" i="5"/>
  <c r="B516" i="5"/>
  <c r="B515" i="5"/>
  <c r="B511" i="5"/>
  <c r="B510" i="5"/>
  <c r="B509" i="5"/>
  <c r="B508" i="5"/>
  <c r="B506" i="5"/>
  <c r="B505" i="5"/>
  <c r="B503" i="5"/>
  <c r="B502" i="5"/>
  <c r="B500" i="5"/>
  <c r="B499" i="5"/>
  <c r="B498" i="5"/>
  <c r="B496" i="5"/>
  <c r="B494" i="5"/>
  <c r="B493" i="5"/>
  <c r="B492" i="5"/>
  <c r="B491" i="5"/>
  <c r="B490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4" i="5"/>
  <c r="B123" i="5"/>
  <c r="B122" i="5"/>
  <c r="B121" i="5"/>
  <c r="B120" i="5"/>
  <c r="B119" i="5"/>
  <c r="B118" i="5"/>
  <c r="B116" i="5"/>
  <c r="B115" i="5"/>
  <c r="B114" i="5"/>
  <c r="B113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4" i="5"/>
  <c r="B43" i="5"/>
  <c r="B42" i="5"/>
  <c r="B41" i="5"/>
  <c r="B40" i="5"/>
  <c r="B39" i="5"/>
  <c r="B38" i="5"/>
  <c r="B37" i="5"/>
  <c r="B36" i="5"/>
  <c r="B35" i="5"/>
  <c r="D5" i="19" l="1"/>
  <c r="D4" i="19"/>
  <c r="D3" i="19"/>
  <c r="D5" i="26"/>
  <c r="D4" i="26"/>
  <c r="D3" i="26"/>
  <c r="D5" i="20"/>
  <c r="D4" i="20"/>
  <c r="D3" i="20"/>
  <c r="D5" i="23"/>
  <c r="D4" i="23"/>
  <c r="D3" i="23"/>
  <c r="D5" i="25"/>
  <c r="D4" i="25"/>
  <c r="D3" i="25"/>
  <c r="D5" i="21"/>
  <c r="D4" i="21"/>
  <c r="D3" i="21"/>
  <c r="D5" i="22"/>
  <c r="D4" i="22"/>
  <c r="D3" i="22"/>
  <c r="D5" i="24"/>
  <c r="D4" i="24"/>
  <c r="D3" i="24"/>
  <c r="D25" i="21"/>
  <c r="B507" i="5" s="1"/>
  <c r="D56" i="20" l="1"/>
  <c r="B70" i="5" s="1"/>
  <c r="D138" i="25" l="1"/>
  <c r="B323" i="5" s="1"/>
  <c r="D45" i="25"/>
  <c r="B257" i="5" s="1"/>
  <c r="D41" i="20"/>
  <c r="B59" i="5" s="1"/>
  <c r="D41" i="26" l="1"/>
  <c r="B30" i="5" s="1"/>
  <c r="D41" i="19"/>
  <c r="B15" i="5" s="1"/>
  <c r="F65" i="23"/>
  <c r="B223" i="5" s="1"/>
  <c r="F16" i="23" l="1"/>
  <c r="B183" i="5" s="1"/>
  <c r="D33" i="22"/>
  <c r="B580" i="5" s="1"/>
  <c r="D26" i="22"/>
  <c r="B576" i="5" s="1"/>
  <c r="D16" i="24"/>
  <c r="D18" i="24" l="1"/>
  <c r="B651" i="5"/>
  <c r="D35" i="22"/>
  <c r="B581" i="5" s="1"/>
  <c r="D20" i="24" l="1"/>
  <c r="B653" i="5" s="1"/>
  <c r="B652" i="5"/>
  <c r="F112" i="25"/>
  <c r="B480" i="5" s="1"/>
  <c r="F117" i="25"/>
  <c r="B482" i="5" s="1"/>
  <c r="F31" i="22" l="1"/>
  <c r="B612" i="5" s="1"/>
  <c r="F30" i="22"/>
  <c r="B611" i="5" s="1"/>
  <c r="F29" i="22"/>
  <c r="B610" i="5" s="1"/>
  <c r="F24" i="22"/>
  <c r="B608" i="5" s="1"/>
  <c r="F23" i="22"/>
  <c r="B607" i="5" s="1"/>
  <c r="F22" i="22"/>
  <c r="B606" i="5" s="1"/>
  <c r="F21" i="22"/>
  <c r="B605" i="5" s="1"/>
  <c r="F20" i="22"/>
  <c r="B604" i="5" s="1"/>
  <c r="F19" i="22"/>
  <c r="B603" i="5" s="1"/>
  <c r="F18" i="22"/>
  <c r="B602" i="5" s="1"/>
  <c r="F16" i="22"/>
  <c r="B601" i="5" s="1"/>
  <c r="F15" i="22"/>
  <c r="B600" i="5" s="1"/>
  <c r="F14" i="22"/>
  <c r="B599" i="5" s="1"/>
  <c r="F13" i="22"/>
  <c r="B598" i="5" s="1"/>
  <c r="F12" i="22"/>
  <c r="B597" i="5" s="1"/>
  <c r="F126" i="25"/>
  <c r="B489" i="5" s="1"/>
  <c r="F125" i="25"/>
  <c r="B488" i="5" s="1"/>
  <c r="F124" i="25"/>
  <c r="B487" i="5" s="1"/>
  <c r="F123" i="25"/>
  <c r="B486" i="5" s="1"/>
  <c r="F121" i="25"/>
  <c r="B485" i="5" s="1"/>
  <c r="F120" i="25"/>
  <c r="B484" i="5" s="1"/>
  <c r="F118" i="25"/>
  <c r="B483" i="5" s="1"/>
  <c r="F115" i="25"/>
  <c r="B481" i="5" s="1"/>
  <c r="F111" i="25"/>
  <c r="B479" i="5" s="1"/>
  <c r="F110" i="25"/>
  <c r="B478" i="5" s="1"/>
  <c r="F109" i="25"/>
  <c r="B477" i="5" s="1"/>
  <c r="F108" i="25"/>
  <c r="B476" i="5" s="1"/>
  <c r="F107" i="25"/>
  <c r="B475" i="5" s="1"/>
  <c r="F105" i="25"/>
  <c r="B474" i="5" s="1"/>
  <c r="F104" i="25"/>
  <c r="B473" i="5" s="1"/>
  <c r="F103" i="25"/>
  <c r="B472" i="5" s="1"/>
  <c r="F101" i="25"/>
  <c r="B471" i="5" s="1"/>
  <c r="F100" i="25"/>
  <c r="B470" i="5" s="1"/>
  <c r="F99" i="25"/>
  <c r="B469" i="5" s="1"/>
  <c r="F98" i="25"/>
  <c r="B468" i="5" s="1"/>
  <c r="F96" i="25"/>
  <c r="B467" i="5" s="1"/>
  <c r="F95" i="25"/>
  <c r="B466" i="5" s="1"/>
  <c r="F94" i="25"/>
  <c r="B465" i="5" s="1"/>
  <c r="F93" i="25"/>
  <c r="B464" i="5" s="1"/>
  <c r="F92" i="25"/>
  <c r="B463" i="5" s="1"/>
  <c r="F90" i="25"/>
  <c r="B462" i="5" s="1"/>
  <c r="F89" i="25"/>
  <c r="B461" i="5" s="1"/>
  <c r="F88" i="25"/>
  <c r="B460" i="5" s="1"/>
  <c r="F87" i="25"/>
  <c r="B459" i="5" s="1"/>
  <c r="F86" i="25"/>
  <c r="B458" i="5" s="1"/>
  <c r="F85" i="25"/>
  <c r="B457" i="5" s="1"/>
  <c r="F83" i="25"/>
  <c r="B456" i="5" s="1"/>
  <c r="F82" i="25"/>
  <c r="B455" i="5" s="1"/>
  <c r="F80" i="25"/>
  <c r="B454" i="5" s="1"/>
  <c r="F79" i="25"/>
  <c r="B453" i="5" s="1"/>
  <c r="F77" i="25"/>
  <c r="B452" i="5" s="1"/>
  <c r="F76" i="25"/>
  <c r="B451" i="5" s="1"/>
  <c r="F75" i="25"/>
  <c r="B450" i="5" s="1"/>
  <c r="F73" i="25"/>
  <c r="B449" i="5" s="1"/>
  <c r="F72" i="25"/>
  <c r="B448" i="5" s="1"/>
  <c r="F70" i="25"/>
  <c r="B447" i="5" s="1"/>
  <c r="F69" i="25"/>
  <c r="B446" i="5" s="1"/>
  <c r="F66" i="25"/>
  <c r="B445" i="5" s="1"/>
  <c r="F65" i="25"/>
  <c r="B444" i="5" s="1"/>
  <c r="F64" i="25"/>
  <c r="B443" i="5" s="1"/>
  <c r="F62" i="25"/>
  <c r="B442" i="5" s="1"/>
  <c r="F61" i="25"/>
  <c r="B441" i="5" s="1"/>
  <c r="F60" i="25"/>
  <c r="B440" i="5" s="1"/>
  <c r="F58" i="25"/>
  <c r="B439" i="5" s="1"/>
  <c r="F57" i="25"/>
  <c r="B438" i="5" s="1"/>
  <c r="F56" i="25"/>
  <c r="B437" i="5" s="1"/>
  <c r="F52" i="25"/>
  <c r="B436" i="5" s="1"/>
  <c r="F51" i="25"/>
  <c r="B435" i="5" s="1"/>
  <c r="F50" i="25"/>
  <c r="B434" i="5" s="1"/>
  <c r="F48" i="25"/>
  <c r="B433" i="5" s="1"/>
  <c r="F47" i="25"/>
  <c r="B432" i="5" s="1"/>
  <c r="F44" i="25"/>
  <c r="B430" i="5" s="1"/>
  <c r="F43" i="25"/>
  <c r="B429" i="5" s="1"/>
  <c r="F42" i="25"/>
  <c r="B428" i="5" s="1"/>
  <c r="F41" i="25"/>
  <c r="B427" i="5" s="1"/>
  <c r="F40" i="25"/>
  <c r="B426" i="5" s="1"/>
  <c r="F38" i="25"/>
  <c r="B425" i="5" s="1"/>
  <c r="F36" i="25"/>
  <c r="B424" i="5" s="1"/>
  <c r="F35" i="25"/>
  <c r="B423" i="5" s="1"/>
  <c r="F34" i="25"/>
  <c r="B422" i="5" s="1"/>
  <c r="F32" i="25"/>
  <c r="B421" i="5" s="1"/>
  <c r="F31" i="25"/>
  <c r="B420" i="5" s="1"/>
  <c r="F30" i="25"/>
  <c r="B419" i="5" s="1"/>
  <c r="F27" i="25"/>
  <c r="B418" i="5" s="1"/>
  <c r="F26" i="25"/>
  <c r="B417" i="5" s="1"/>
  <c r="F25" i="25"/>
  <c r="B416" i="5" s="1"/>
  <c r="F24" i="25"/>
  <c r="B415" i="5" s="1"/>
  <c r="F23" i="25"/>
  <c r="B414" i="5" s="1"/>
  <c r="F21" i="25"/>
  <c r="B413" i="5" s="1"/>
  <c r="F20" i="25"/>
  <c r="B412" i="5" s="1"/>
  <c r="F19" i="25"/>
  <c r="B411" i="5" s="1"/>
  <c r="F18" i="25"/>
  <c r="B410" i="5" s="1"/>
  <c r="F17" i="25"/>
  <c r="B409" i="5" s="1"/>
  <c r="F13" i="25"/>
  <c r="B408" i="5" s="1"/>
  <c r="F12" i="25"/>
  <c r="B407" i="5" s="1"/>
  <c r="F75" i="23"/>
  <c r="B231" i="5" s="1"/>
  <c r="F74" i="23"/>
  <c r="B230" i="5" s="1"/>
  <c r="F72" i="23"/>
  <c r="B229" i="5" s="1"/>
  <c r="F71" i="23"/>
  <c r="B228" i="5" s="1"/>
  <c r="F70" i="23"/>
  <c r="B227" i="5" s="1"/>
  <c r="F69" i="23"/>
  <c r="B226" i="5" s="1"/>
  <c r="D67" i="23"/>
  <c r="B117" i="5" s="1"/>
  <c r="F66" i="23"/>
  <c r="B224" i="5" s="1"/>
  <c r="F64" i="23"/>
  <c r="B222" i="5" s="1"/>
  <c r="F63" i="23"/>
  <c r="B221" i="5" s="1"/>
  <c r="D61" i="23"/>
  <c r="B112" i="5" s="1"/>
  <c r="F60" i="23"/>
  <c r="B219" i="5" s="1"/>
  <c r="F58" i="23"/>
  <c r="B218" i="5" s="1"/>
  <c r="F57" i="23"/>
  <c r="B217" i="5" s="1"/>
  <c r="F56" i="23"/>
  <c r="B216" i="5" s="1"/>
  <c r="F54" i="23"/>
  <c r="B215" i="5" s="1"/>
  <c r="F53" i="23"/>
  <c r="B214" i="5" s="1"/>
  <c r="F52" i="23"/>
  <c r="B213" i="5" s="1"/>
  <c r="F51" i="23"/>
  <c r="B212" i="5" s="1"/>
  <c r="F50" i="23"/>
  <c r="B211" i="5" s="1"/>
  <c r="F48" i="23"/>
  <c r="B210" i="5" s="1"/>
  <c r="F47" i="23"/>
  <c r="B209" i="5" s="1"/>
  <c r="F46" i="23"/>
  <c r="B208" i="5" s="1"/>
  <c r="F45" i="23"/>
  <c r="B207" i="5" s="1"/>
  <c r="F43" i="23"/>
  <c r="B206" i="5" s="1"/>
  <c r="F42" i="23"/>
  <c r="B205" i="5" s="1"/>
  <c r="F41" i="23"/>
  <c r="B204" i="5" s="1"/>
  <c r="F40" i="23"/>
  <c r="B203" i="5" s="1"/>
  <c r="F39" i="23"/>
  <c r="B202" i="5" s="1"/>
  <c r="F37" i="23"/>
  <c r="B201" i="5" s="1"/>
  <c r="F36" i="23"/>
  <c r="B200" i="5" s="1"/>
  <c r="F35" i="23"/>
  <c r="B199" i="5" s="1"/>
  <c r="F34" i="23"/>
  <c r="B198" i="5" s="1"/>
  <c r="F33" i="23"/>
  <c r="B197" i="5" s="1"/>
  <c r="F32" i="23"/>
  <c r="B196" i="5" s="1"/>
  <c r="F30" i="23"/>
  <c r="B195" i="5" s="1"/>
  <c r="F29" i="23"/>
  <c r="B194" i="5" s="1"/>
  <c r="F28" i="23"/>
  <c r="B193" i="5" s="1"/>
  <c r="F27" i="23"/>
  <c r="B192" i="5" s="1"/>
  <c r="F26" i="23"/>
  <c r="B191" i="5" s="1"/>
  <c r="F25" i="23"/>
  <c r="B190" i="5" s="1"/>
  <c r="F23" i="23"/>
  <c r="B189" i="5" s="1"/>
  <c r="F22" i="23"/>
  <c r="B188" i="5" s="1"/>
  <c r="F21" i="23"/>
  <c r="B187" i="5" s="1"/>
  <c r="F20" i="23"/>
  <c r="B186" i="5" s="1"/>
  <c r="F19" i="23"/>
  <c r="B185" i="5" s="1"/>
  <c r="F18" i="23"/>
  <c r="B184" i="5" s="1"/>
  <c r="F15" i="23"/>
  <c r="B182" i="5" s="1"/>
  <c r="F14" i="23"/>
  <c r="B181" i="5" s="1"/>
  <c r="F13" i="23"/>
  <c r="B180" i="5" s="1"/>
  <c r="F12" i="23"/>
  <c r="B179" i="5" s="1"/>
  <c r="D33" i="21"/>
  <c r="B514" i="5" s="1"/>
  <c r="D32" i="21"/>
  <c r="B513" i="5" s="1"/>
  <c r="D31" i="21"/>
  <c r="B512" i="5" s="1"/>
  <c r="D21" i="21"/>
  <c r="B504" i="5" s="1"/>
  <c r="D17" i="21"/>
  <c r="B501" i="5" s="1"/>
  <c r="D13" i="21"/>
  <c r="B497" i="5" s="1"/>
  <c r="F36" i="21"/>
  <c r="B562" i="5" s="1"/>
  <c r="F35" i="21"/>
  <c r="B561" i="5" s="1"/>
  <c r="F34" i="21"/>
  <c r="B560" i="5" s="1"/>
  <c r="F30" i="21"/>
  <c r="B556" i="5" s="1"/>
  <c r="F29" i="21"/>
  <c r="B555" i="5" s="1"/>
  <c r="F28" i="21"/>
  <c r="B554" i="5" s="1"/>
  <c r="F27" i="21"/>
  <c r="B553" i="5" s="1"/>
  <c r="F24" i="21"/>
  <c r="B551" i="5" s="1"/>
  <c r="F23" i="21"/>
  <c r="B550" i="5" s="1"/>
  <c r="F20" i="21"/>
  <c r="B548" i="5" s="1"/>
  <c r="F16" i="21"/>
  <c r="B545" i="5" s="1"/>
  <c r="F15" i="21"/>
  <c r="B544" i="5" s="1"/>
  <c r="F14" i="21"/>
  <c r="B543" i="5" s="1"/>
  <c r="F12" i="21"/>
  <c r="B541" i="5" s="1"/>
  <c r="F18" i="21"/>
  <c r="B547" i="5" s="1"/>
  <c r="D38" i="21" l="1"/>
  <c r="B518" i="5" s="1"/>
  <c r="H14" i="22"/>
  <c r="B632" i="5" s="1"/>
  <c r="H23" i="22"/>
  <c r="B640" i="5" s="1"/>
  <c r="H13" i="22"/>
  <c r="B631" i="5" s="1"/>
  <c r="H24" i="22"/>
  <c r="B641" i="5" s="1"/>
  <c r="H22" i="22"/>
  <c r="B639" i="5" s="1"/>
  <c r="H29" i="22"/>
  <c r="B643" i="5" s="1"/>
  <c r="F33" i="22"/>
  <c r="B613" i="5" s="1"/>
  <c r="H12" i="22"/>
  <c r="B630" i="5" s="1"/>
  <c r="F26" i="22"/>
  <c r="B609" i="5" s="1"/>
  <c r="H16" i="22"/>
  <c r="B634" i="5" s="1"/>
  <c r="H18" i="22"/>
  <c r="B635" i="5" s="1"/>
  <c r="H30" i="22"/>
  <c r="B644" i="5" s="1"/>
  <c r="H15" i="22"/>
  <c r="B633" i="5" s="1"/>
  <c r="H19" i="22"/>
  <c r="B636" i="5" s="1"/>
  <c r="H31" i="22"/>
  <c r="B645" i="5" s="1"/>
  <c r="H21" i="22"/>
  <c r="B638" i="5" s="1"/>
  <c r="H20" i="22"/>
  <c r="B637" i="5" s="1"/>
  <c r="D78" i="23"/>
  <c r="B125" i="5" s="1"/>
  <c r="F31" i="21"/>
  <c r="B557" i="5" s="1"/>
  <c r="F17" i="21"/>
  <c r="B546" i="5" s="1"/>
  <c r="F32" i="21"/>
  <c r="B558" i="5" s="1"/>
  <c r="F33" i="21"/>
  <c r="B559" i="5" s="1"/>
  <c r="F21" i="21"/>
  <c r="B549" i="5" s="1"/>
  <c r="F25" i="21"/>
  <c r="B552" i="5" s="1"/>
  <c r="D14" i="26"/>
  <c r="B21" i="5" s="1"/>
  <c r="F61" i="23"/>
  <c r="B220" i="5" s="1"/>
  <c r="F67" i="23"/>
  <c r="B225" i="5" s="1"/>
  <c r="F13" i="21"/>
  <c r="B542" i="5" s="1"/>
  <c r="D21" i="19"/>
  <c r="B9" i="5" s="1"/>
  <c r="F45" i="25"/>
  <c r="B431" i="5" s="1"/>
  <c r="F38" i="21" l="1"/>
  <c r="B563" i="5" s="1"/>
  <c r="H26" i="22"/>
  <c r="B642" i="5" s="1"/>
  <c r="H33" i="22"/>
  <c r="B646" i="5" s="1"/>
  <c r="F78" i="23"/>
  <c r="B232" i="5" s="1"/>
  <c r="F138" i="25"/>
  <c r="B495" i="5" s="1"/>
  <c r="D43" i="26"/>
  <c r="B32" i="5" s="1"/>
  <c r="D21" i="26"/>
  <c r="B24" i="5" s="1"/>
  <c r="D42" i="26"/>
  <c r="B31" i="5" s="1"/>
  <c r="D42" i="19"/>
  <c r="B16" i="5" s="1"/>
  <c r="D40" i="19"/>
  <c r="B14" i="5" s="1"/>
  <c r="D40" i="26"/>
  <c r="B29" i="5" s="1"/>
  <c r="D43" i="19"/>
  <c r="B17" i="5" s="1"/>
  <c r="F35" i="22"/>
  <c r="B614" i="5" s="1"/>
  <c r="H35" i="22" l="1"/>
  <c r="B647" i="5" s="1"/>
  <c r="D20" i="26"/>
  <c r="D20" i="19"/>
  <c r="B8" i="5" s="1"/>
  <c r="D14" i="19"/>
  <c r="B6" i="5" s="1"/>
  <c r="D23" i="20"/>
  <c r="B45" i="5" s="1"/>
  <c r="D23" i="26" l="1"/>
  <c r="B25" i="5" s="1"/>
  <c r="B23" i="5"/>
  <c r="D43" i="20"/>
  <c r="B60" i="5" s="1"/>
  <c r="D23" i="19"/>
  <c r="B10" i="5" s="1"/>
  <c r="D36" i="26" l="1"/>
  <c r="B28" i="5" s="1"/>
  <c r="D13" i="26"/>
  <c r="B20" i="5" s="1"/>
  <c r="D45" i="26"/>
  <c r="B33" i="5" s="1"/>
  <c r="D45" i="19"/>
  <c r="B18" i="5" s="1"/>
  <c r="D13" i="19"/>
  <c r="B5" i="5" s="1"/>
  <c r="D36" i="19"/>
  <c r="B13" i="5" s="1"/>
  <c r="E48" i="19" l="1"/>
  <c r="B19" i="5" s="1"/>
  <c r="E48" i="26"/>
  <c r="B34" i="5" s="1"/>
  <c r="D16" i="19"/>
  <c r="B7" i="5" s="1"/>
  <c r="E26" i="19"/>
  <c r="B11" i="5" s="1"/>
  <c r="D16" i="26"/>
  <c r="B22" i="5" s="1"/>
  <c r="E26" i="26"/>
  <c r="B26" i="5" s="1"/>
  <c r="E28" i="26" l="1"/>
  <c r="B27" i="5" s="1"/>
  <c r="E28" i="19"/>
  <c r="B12" i="5" s="1"/>
</calcChain>
</file>

<file path=xl/sharedStrings.xml><?xml version="1.0" encoding="utf-8"?>
<sst xmlns="http://schemas.openxmlformats.org/spreadsheetml/2006/main" count="1781" uniqueCount="1390">
  <si>
    <t>EFFECTIVE JANUARY 2027</t>
  </si>
  <si>
    <t>Reporting</t>
  </si>
  <si>
    <t>Template:</t>
  </si>
  <si>
    <t>Capital Adequacy</t>
  </si>
  <si>
    <t>Return</t>
  </si>
  <si>
    <t>B.C. Credit Unions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</si>
  <si>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</si>
  <si>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</si>
  <si>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</si>
  <si>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</si>
  <si>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</si>
  <si>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Classification: Protected B</t>
  </si>
  <si>
    <t>Capital Adequacy Return (CAR)</t>
  </si>
  <si>
    <t>Enter Credit Union Legal Name:</t>
  </si>
  <si>
    <t>Enter Charter No.:</t>
  </si>
  <si>
    <t>Enter Reporting Period End Date:</t>
  </si>
  <si>
    <t>Table of Contents:</t>
  </si>
  <si>
    <t>Section</t>
  </si>
  <si>
    <t>Page</t>
  </si>
  <si>
    <t>Risk-based Capital Ratio</t>
  </si>
  <si>
    <t>CAR</t>
  </si>
  <si>
    <t>Leverage Ratio</t>
  </si>
  <si>
    <t>Risk-based Capital Ratio (Transition)</t>
  </si>
  <si>
    <t>CAR (transition)</t>
  </si>
  <si>
    <t>Leverage Ratio (Transition)</t>
  </si>
  <si>
    <t>Capital</t>
  </si>
  <si>
    <t>Credit Risk Weighted Assets - On-Balance Sheet Assets:</t>
  </si>
  <si>
    <t>Cash and Investments</t>
  </si>
  <si>
    <t>CRWA Cash&amp;Inv</t>
  </si>
  <si>
    <t>Loans and Leases</t>
  </si>
  <si>
    <t>CRWA Loans&amp;Leases</t>
  </si>
  <si>
    <t>Other Assets</t>
  </si>
  <si>
    <t>CRWA OtherAssets</t>
  </si>
  <si>
    <t>Credit Risk Weighted Assets - Off-Balance Sheet Assets</t>
  </si>
  <si>
    <t>CRWA Off-BS</t>
  </si>
  <si>
    <t>Operational Risk Weighted Assets</t>
  </si>
  <si>
    <t>RWA OpsRisk</t>
  </si>
  <si>
    <t>Instructions:</t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</si>
  <si>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CAR Regulatory Statement </t>
    </r>
    <r>
      <rPr>
        <sz val="11"/>
        <color theme="1"/>
        <rFont val="Arial"/>
        <family val="2"/>
        <scheme val="minor"/>
      </rPr>
      <t>for details on the CAR reporting requirements, including due dates, reporting frequency, and submitting the CAR.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</si>
  <si>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CAR Reporting Instructions</t>
    </r>
    <r>
      <rPr>
        <sz val="11"/>
        <color theme="1"/>
        <rFont val="Arial"/>
        <family val="2"/>
        <scheme val="minor"/>
      </rPr>
      <t xml:space="preserve"> for details on completing the CAR.</t>
    </r>
  </si>
  <si>
    <t>Note:</t>
  </si>
  <si>
    <t>References to the Credit Union Capital Requirements Rules are included in each lines in 'Rule Reference' and 'Schedule/Table Reference' columns on each page.</t>
  </si>
  <si>
    <t>Legend:</t>
  </si>
  <si>
    <t>Datapoint Numbering (Section-Row-Column)</t>
  </si>
  <si>
    <t>E.g., Tier 1 Capital Ratio: 6200-200-20</t>
  </si>
  <si>
    <t>Data Input*</t>
  </si>
  <si>
    <t>Formula (Locked - No Data Input Required)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</si>
  <si>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1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CAR.</t>
    </r>
  </si>
  <si>
    <t>Rule Reference</t>
  </si>
  <si>
    <t>Schedule/Table Reference</t>
  </si>
  <si>
    <t>Credit Union Name:</t>
  </si>
  <si>
    <t>Charter No.:</t>
  </si>
  <si>
    <t>Date:</t>
  </si>
  <si>
    <t>s. 3 - 5</t>
  </si>
  <si>
    <t>$</t>
  </si>
  <si>
    <t>%</t>
  </si>
  <si>
    <t>Section 6200</t>
  </si>
  <si>
    <t>Tier 1 Capital</t>
  </si>
  <si>
    <t>6200-100</t>
  </si>
  <si>
    <t>s. 6</t>
  </si>
  <si>
    <t>Tier 2 Capital</t>
  </si>
  <si>
    <t>6200-110</t>
  </si>
  <si>
    <t>s. 22</t>
  </si>
  <si>
    <t>Total Capital</t>
  </si>
  <si>
    <t>6200-120</t>
  </si>
  <si>
    <t>s. 1</t>
  </si>
  <si>
    <t>Risk Weighted Assets (RWA)</t>
  </si>
  <si>
    <t>Credit Risk Weighted Assets (CRWA)</t>
  </si>
  <si>
    <t>6200-130</t>
  </si>
  <si>
    <t>s. 31</t>
  </si>
  <si>
    <t>6200-140</t>
  </si>
  <si>
    <t>s. 43</t>
  </si>
  <si>
    <t>Total Risk Weighted Assets</t>
  </si>
  <si>
    <t>6200-150</t>
  </si>
  <si>
    <t>s. 30</t>
  </si>
  <si>
    <r>
      <t xml:space="preserve">Tier 1 Capital Ratio </t>
    </r>
    <r>
      <rPr>
        <i/>
        <sz val="11"/>
        <rFont val="Arial"/>
        <family val="2"/>
        <scheme val="minor"/>
      </rPr>
      <t>(Tier 1 Capital / Total RWA)</t>
    </r>
  </si>
  <si>
    <t>6200-200</t>
  </si>
  <si>
    <t>s. 3(c), 4</t>
  </si>
  <si>
    <t>Sch 1/Table 3</t>
  </si>
  <si>
    <r>
      <t xml:space="preserve">Total Capital Ratio </t>
    </r>
    <r>
      <rPr>
        <i/>
        <sz val="11"/>
        <rFont val="Arial"/>
        <family val="2"/>
        <scheme val="minor"/>
      </rPr>
      <t>(Total Capital / Total RWA)</t>
    </r>
  </si>
  <si>
    <t>6200-210</t>
  </si>
  <si>
    <t>s. 46 - 48</t>
  </si>
  <si>
    <t>Section 6210</t>
  </si>
  <si>
    <t>6210-100</t>
  </si>
  <si>
    <t>Exposure</t>
  </si>
  <si>
    <t>On-Balance Sheet Assets</t>
  </si>
  <si>
    <t>6210-110</t>
  </si>
  <si>
    <t>s. 48</t>
  </si>
  <si>
    <r>
      <rPr>
        <i/>
        <sz val="11"/>
        <rFont val="Arial"/>
        <family val="2"/>
        <scheme val="minor"/>
      </rPr>
      <t>Less</t>
    </r>
    <r>
      <rPr>
        <sz val="11"/>
        <rFont val="Arial"/>
        <family val="2"/>
        <scheme val="minor"/>
      </rPr>
      <t xml:space="preserve"> Regulatory Adjustments (Deductions) from Tier 1 Capital</t>
    </r>
  </si>
  <si>
    <t>6210-120</t>
  </si>
  <si>
    <t>"</t>
  </si>
  <si>
    <t>Off-Balance Sheet Exposures</t>
  </si>
  <si>
    <t>6210-130</t>
  </si>
  <si>
    <t>Derivative Exposures</t>
  </si>
  <si>
    <t>6210-140</t>
  </si>
  <si>
    <t>Total Exposure</t>
  </si>
  <si>
    <t>6210-150</t>
  </si>
  <si>
    <r>
      <t xml:space="preserve">Leverage Ratio </t>
    </r>
    <r>
      <rPr>
        <i/>
        <sz val="11"/>
        <rFont val="Arial"/>
        <family val="2"/>
        <scheme val="minor"/>
      </rPr>
      <t>(Tier 1 Capital / Total Exposure)</t>
    </r>
  </si>
  <si>
    <t>6210-200</t>
  </si>
  <si>
    <t>s. 47</t>
  </si>
  <si>
    <t>Capital Adequacy Return (CAR) - During Transitional Period (January 1, 2027 - December 31, 2028)</t>
  </si>
  <si>
    <t>s. 3 - 5 &amp; 21</t>
  </si>
  <si>
    <t>Section 6220</t>
  </si>
  <si>
    <t>6220-100</t>
  </si>
  <si>
    <t>s. 6, 21</t>
  </si>
  <si>
    <t>6220-110</t>
  </si>
  <si>
    <t>6220-120</t>
  </si>
  <si>
    <t>6220-130</t>
  </si>
  <si>
    <t>s. 31, 21</t>
  </si>
  <si>
    <t>6220-140</t>
  </si>
  <si>
    <t>6220-150</t>
  </si>
  <si>
    <t>6220-200</t>
  </si>
  <si>
    <t>s. 3(a) &amp; (b), 4</t>
  </si>
  <si>
    <t>Sch 1/Table 1 - 2</t>
  </si>
  <si>
    <t>6220-210</t>
  </si>
  <si>
    <t>Section 6221</t>
  </si>
  <si>
    <t>6221-100</t>
  </si>
  <si>
    <t>6221-110</t>
  </si>
  <si>
    <t>s. 48, 21</t>
  </si>
  <si>
    <t>6221-120</t>
  </si>
  <si>
    <t>6221-130</t>
  </si>
  <si>
    <t>6221-140</t>
  </si>
  <si>
    <t>6221-150</t>
  </si>
  <si>
    <t>6221-200</t>
  </si>
  <si>
    <t>s. 6 - 28</t>
  </si>
  <si>
    <t>Section 6230</t>
  </si>
  <si>
    <t>s. 7 - 11</t>
  </si>
  <si>
    <t>Retained Earnings (Deficit)</t>
  </si>
  <si>
    <t>6230-100</t>
  </si>
  <si>
    <t>s. 7(a)</t>
  </si>
  <si>
    <t>Contributed Surplus</t>
  </si>
  <si>
    <t>6230-110</t>
  </si>
  <si>
    <t>s. 7(e)</t>
  </si>
  <si>
    <t>Membership Shares</t>
  </si>
  <si>
    <t>6230-120</t>
  </si>
  <si>
    <t>s. 7(b)</t>
  </si>
  <si>
    <t>Other Tier 1 Capital Instruments Issued by the Credit Union:</t>
  </si>
  <si>
    <t>s. 7(c), 8 - 11</t>
  </si>
  <si>
    <t>Investment Shares</t>
  </si>
  <si>
    <t>6230-130</t>
  </si>
  <si>
    <t>Transaction Shares</t>
  </si>
  <si>
    <t>6230-140</t>
  </si>
  <si>
    <t>Preferred Shares</t>
  </si>
  <si>
    <t>6230-150</t>
  </si>
  <si>
    <t>All Other Tier 1 Capital Instruments</t>
  </si>
  <si>
    <t>6230-160</t>
  </si>
  <si>
    <t>Tier 1 Capital Instruments Issued by Consolidated Subsidiaries of the Credit Union</t>
  </si>
  <si>
    <t>6230-170</t>
  </si>
  <si>
    <t>s. 7(d), 8 - 11</t>
  </si>
  <si>
    <t>Accumulated Other Comprehensive Income (Loss) - Total</t>
  </si>
  <si>
    <t>6230-180</t>
  </si>
  <si>
    <t>s. 7(f)</t>
  </si>
  <si>
    <r>
      <rPr>
        <i/>
        <sz val="11"/>
        <rFont val="Arial"/>
        <family val="2"/>
        <scheme val="minor"/>
      </rPr>
      <t xml:space="preserve">Less: </t>
    </r>
    <r>
      <rPr>
        <sz val="11"/>
        <rFont val="Arial"/>
        <family val="2"/>
        <scheme val="minor"/>
      </rPr>
      <t>Accumulated Other Comprehensive Income (Loss) - Cash Flow Hedge Reserve</t>
    </r>
  </si>
  <si>
    <t>6230-190</t>
  </si>
  <si>
    <t>Subtotal Tier 1 Capital</t>
  </si>
  <si>
    <t>6230-200</t>
  </si>
  <si>
    <t>Regulatory Adjustments (Deductions) from Tier 1 Capital</t>
  </si>
  <si>
    <t>s. 12 - 21</t>
  </si>
  <si>
    <t>Deferred Tax Assets - Temporary Differences Exceeding 10% of Tier 1 Capital Threshold</t>
  </si>
  <si>
    <t>6230-300</t>
  </si>
  <si>
    <t>s. 13(a), 14</t>
  </si>
  <si>
    <t>Deferred Tax Assets - Carryforward of Unused Tax Losses and Tax Credits</t>
  </si>
  <si>
    <t>6230-310</t>
  </si>
  <si>
    <t>Unrealized Fair Value Gains on Own-use Property</t>
  </si>
  <si>
    <t>6230-320</t>
  </si>
  <si>
    <t>s. 13(b)</t>
  </si>
  <si>
    <t>Securitization Gains</t>
  </si>
  <si>
    <t>6230-330</t>
  </si>
  <si>
    <t>s. 13(c)</t>
  </si>
  <si>
    <t>Goodwill</t>
  </si>
  <si>
    <t>6230-340</t>
  </si>
  <si>
    <t>s. 13(d), 15</t>
  </si>
  <si>
    <t>Other Intangible Assets (excl. Software)</t>
  </si>
  <si>
    <t>6230-350</t>
  </si>
  <si>
    <t>s. 13(e), 16</t>
  </si>
  <si>
    <t>Intangible Assets - Software</t>
  </si>
  <si>
    <t>6230-360</t>
  </si>
  <si>
    <t>s. 13(e), 16, 21</t>
  </si>
  <si>
    <t>Investments in the Capital and/or Other Total Loss Absorbing Capacity (TLAC) Instruments of Unconsolidated Deposit Taking Institutions, Permitted Financial, and Insurance Entities:</t>
  </si>
  <si>
    <t>Significant Investments Exceeding 10% of Tier 1 Capital Threshold</t>
  </si>
  <si>
    <t>6230-370</t>
  </si>
  <si>
    <t>s. 13(g), 18</t>
  </si>
  <si>
    <t>Non-significant Investments Exceeding 10% of Tier 1 Capital Threshold</t>
  </si>
  <si>
    <t>6230-380</t>
  </si>
  <si>
    <t>s. 13(f), 17, 21</t>
  </si>
  <si>
    <t>Equity Investments in Unconsolidated Deposit Taking Institutions, Permitted Financial, and Insurance Entities (Equity Method):</t>
  </si>
  <si>
    <t>6230-390</t>
  </si>
  <si>
    <t>6230-400</t>
  </si>
  <si>
    <t>Reverse Mortgages - Current LTV &gt; 85% - Exposure &gt; 85%</t>
  </si>
  <si>
    <t>6230-410</t>
  </si>
  <si>
    <t>s. 13(h), 19</t>
  </si>
  <si>
    <t>Credit Union's Investment in its Own Tier 1 Capital Shares</t>
  </si>
  <si>
    <t>6230-420</t>
  </si>
  <si>
    <t>s. 13(i)</t>
  </si>
  <si>
    <t>Total Regulatory Adjustments from Tier 1 Capital</t>
  </si>
  <si>
    <t>6230-450</t>
  </si>
  <si>
    <t>Total Tier 1 Capital</t>
  </si>
  <si>
    <t>6230-500</t>
  </si>
  <si>
    <t>s. 22 - 28</t>
  </si>
  <si>
    <t>Tier 2 Capital Instruments Issued by the Credit Union:</t>
  </si>
  <si>
    <t>s. 22(2)(a), 23 - 27</t>
  </si>
  <si>
    <t>6230-600</t>
  </si>
  <si>
    <t>6230-610</t>
  </si>
  <si>
    <t>6230-620</t>
  </si>
  <si>
    <t>Subordinated Debt (Other than Issued to CUDIC/SCCU)</t>
  </si>
  <si>
    <t>6230-630</t>
  </si>
  <si>
    <t>All Other Tier 2 Capital Instruments</t>
  </si>
  <si>
    <t>6230-640</t>
  </si>
  <si>
    <t>Tier 2 Capital Instruments Issued by Consolidated Subsidiaries of the Credit Union</t>
  </si>
  <si>
    <t>6230-650</t>
  </si>
  <si>
    <t>s. 22(2)(b), 23 - 27</t>
  </si>
  <si>
    <t>CUDIC/SCCU Subordinated Debt</t>
  </si>
  <si>
    <t>6230-660</t>
  </si>
  <si>
    <t>s. 22(2)(c), 27</t>
  </si>
  <si>
    <r>
      <rPr>
        <i/>
        <sz val="11"/>
        <rFont val="Arial"/>
        <family val="2"/>
        <scheme val="minor"/>
      </rPr>
      <t>Less</t>
    </r>
    <r>
      <rPr>
        <sz val="11"/>
        <rFont val="Arial"/>
        <family val="2"/>
        <scheme val="minor"/>
      </rPr>
      <t>: Amortization of Tier 2 Capital Instruments</t>
    </r>
  </si>
  <si>
    <t>6230-670</t>
  </si>
  <si>
    <t>s. 27</t>
  </si>
  <si>
    <t>Table in Sch 2</t>
  </si>
  <si>
    <t>General Allowances (Max. 1.25% of CRWA)</t>
  </si>
  <si>
    <t>6230-680</t>
  </si>
  <si>
    <t>s. 22(2)(d), 28</t>
  </si>
  <si>
    <t>Total Tier 2 Capital</t>
  </si>
  <si>
    <t>6230-700</t>
  </si>
  <si>
    <t>s. 22(2)</t>
  </si>
  <si>
    <t>Credit Risk Weighted Assets (CRWA) - On-Balance Sheet Assets</t>
  </si>
  <si>
    <t xml:space="preserve">s. 29 - 41 </t>
  </si>
  <si>
    <t>Schedule 4</t>
  </si>
  <si>
    <t>Unweighted $</t>
  </si>
  <si>
    <t>Risk Weight (RW)</t>
  </si>
  <si>
    <t>Risk-weighted $</t>
  </si>
  <si>
    <t>Section 6240</t>
  </si>
  <si>
    <t>A</t>
  </si>
  <si>
    <t>B</t>
  </si>
  <si>
    <t>C = A * B</t>
  </si>
  <si>
    <t>Cash</t>
  </si>
  <si>
    <t>6240-100</t>
  </si>
  <si>
    <t>Sch 4/Table 1 - Item 2</t>
  </si>
  <si>
    <t>Cheques and Items in Transit</t>
  </si>
  <si>
    <t>6240-110</t>
  </si>
  <si>
    <t>Sch 4/Table 1 - Item 3</t>
  </si>
  <si>
    <t>Deposits with Central Credit Unions</t>
  </si>
  <si>
    <t>6240-120</t>
  </si>
  <si>
    <t>Sch 4/Table 1 - Item 13</t>
  </si>
  <si>
    <t>Exposures to or Guaranteed by the Government of Canada, including the Bank of Canada, or a Province</t>
  </si>
  <si>
    <t>6240-130</t>
  </si>
  <si>
    <t>Sch 4/Table 1 - Item 19</t>
  </si>
  <si>
    <t>Exposures to Multilateral Development Banks (MDBs) that are Eligible for a 0% Risk Weight</t>
  </si>
  <si>
    <t>6240-131</t>
  </si>
  <si>
    <t>Sch 4/Table 1 - Item 22</t>
  </si>
  <si>
    <t>Exposures to or Guaranteed by Governments or Central Banks Other than Canada:</t>
  </si>
  <si>
    <t>Sch 4/Table 1 - Item 20 &amp; Sch 4/Table 8</t>
  </si>
  <si>
    <t>Government's Credit Rating AAA to AA-</t>
  </si>
  <si>
    <t>6240-140</t>
  </si>
  <si>
    <t>Government's Credit Rating A+ to A-</t>
  </si>
  <si>
    <t>6240-145</t>
  </si>
  <si>
    <t>Government's Credit Rating BBB+ to BBB-</t>
  </si>
  <si>
    <t>6240-150</t>
  </si>
  <si>
    <t>Government's Credit Rating BB+ to B-</t>
  </si>
  <si>
    <t>6240-155</t>
  </si>
  <si>
    <t>Government's Credit Rating Below B-</t>
  </si>
  <si>
    <t>6240-160</t>
  </si>
  <si>
    <t>Government's Unrated</t>
  </si>
  <si>
    <t>6240-165</t>
  </si>
  <si>
    <t>Exposures to Public Sector Entities (PSEs):</t>
  </si>
  <si>
    <t>Sch 4/Table 1 - Item 21 &amp; Sch 4/Table 9</t>
  </si>
  <si>
    <t>6240-170</t>
  </si>
  <si>
    <t>6240-175</t>
  </si>
  <si>
    <t>6240-180</t>
  </si>
  <si>
    <t>6240-185</t>
  </si>
  <si>
    <t>6240-190</t>
  </si>
  <si>
    <t>6240-195</t>
  </si>
  <si>
    <t>Exposures to or Guaranteed by Deposit Taking Institutions:</t>
  </si>
  <si>
    <t>Sch 4/Table 1 - Item 18 &amp; Sch 4/Table 7</t>
  </si>
  <si>
    <t>6240-200</t>
  </si>
  <si>
    <t>6240-205</t>
  </si>
  <si>
    <t>6240-210</t>
  </si>
  <si>
    <t>6240-215</t>
  </si>
  <si>
    <t>6240-220</t>
  </si>
  <si>
    <t>6240-225</t>
  </si>
  <si>
    <t>Covered Bonds:</t>
  </si>
  <si>
    <t>s. 29</t>
  </si>
  <si>
    <t>Sch 4/Table 1 - Item 5 &amp; Sch 4/Table 3</t>
  </si>
  <si>
    <t>Issue-Specific Credit Rating AAA to AA-</t>
  </si>
  <si>
    <t>6240-230</t>
  </si>
  <si>
    <t>Issue-Specific Credit Rating A+ to A-</t>
  </si>
  <si>
    <t>6240-235</t>
  </si>
  <si>
    <t>Issue-Specific Credit Rating BBB+ to BBB-</t>
  </si>
  <si>
    <t>6240-240</t>
  </si>
  <si>
    <t>Issue-Specific Credit Rating BB+ to B-</t>
  </si>
  <si>
    <t>6240-245</t>
  </si>
  <si>
    <t>Issue-Specific Credit Rating Below B-</t>
  </si>
  <si>
    <t>6240-250</t>
  </si>
  <si>
    <t>Unrated Covered Bonds:</t>
  </si>
  <si>
    <t>Sch 4/Table 1 - Item 6 &amp; Sch 4/Table 4</t>
  </si>
  <si>
    <t>Issuing Deposit Taking Institution's Risk Weight - 20%</t>
  </si>
  <si>
    <t>6240-255</t>
  </si>
  <si>
    <t>Issuing Deposit Taking Institution's Risk Weight - 50%</t>
  </si>
  <si>
    <t>6240-260</t>
  </si>
  <si>
    <t>Issuing Deposit Taking Institution's Risk Weight - 100%</t>
  </si>
  <si>
    <t>6240-265</t>
  </si>
  <si>
    <t>Issuing Deposit Taking Institution's Risk Weight - 150%</t>
  </si>
  <si>
    <t>6240-270</t>
  </si>
  <si>
    <t>Corporate Exposures:</t>
  </si>
  <si>
    <t>s. 1 of Sch 4</t>
  </si>
  <si>
    <t>Sch 4/Table 1 - Item 4 &amp; Sch 4/Table 2</t>
  </si>
  <si>
    <t>Corporate's Credit Rating AAA to AA-</t>
  </si>
  <si>
    <t>6240-300</t>
  </si>
  <si>
    <t>Corporate's Credit Rating A+ to A-</t>
  </si>
  <si>
    <t>6240-305</t>
  </si>
  <si>
    <t>Corporate's Credit Rating BBB+ to BB-</t>
  </si>
  <si>
    <t>6240-310</t>
  </si>
  <si>
    <t>Corporate's Credit Rating Below BB-</t>
  </si>
  <si>
    <t>6240-315</t>
  </si>
  <si>
    <t>Corporate's Unrated</t>
  </si>
  <si>
    <t>6240-320</t>
  </si>
  <si>
    <t>Mortgage-backed Securities:</t>
  </si>
  <si>
    <t>Insured by CMHC</t>
  </si>
  <si>
    <t>6240-350</t>
  </si>
  <si>
    <t>Sch 4/Table 1 - Item 30</t>
  </si>
  <si>
    <t>Secured by Qualifying Residential Mortgages</t>
  </si>
  <si>
    <t>6240-360</t>
  </si>
  <si>
    <t>s. 33</t>
  </si>
  <si>
    <t>Sch 4/Table 1 - Item 29</t>
  </si>
  <si>
    <t>Secured by Non-qualifying Residential Mortgages</t>
  </si>
  <si>
    <t>6240-370</t>
  </si>
  <si>
    <t>Sch 4/Table 1 - Item 31</t>
  </si>
  <si>
    <r>
      <t xml:space="preserve">Significant Investments </t>
    </r>
    <r>
      <rPr>
        <i/>
        <sz val="11"/>
        <rFont val="Arial"/>
        <family val="2"/>
        <scheme val="minor"/>
      </rPr>
      <t>Not</t>
    </r>
    <r>
      <rPr>
        <sz val="11"/>
        <rFont val="Arial"/>
        <family val="2"/>
        <scheme val="minor"/>
      </rPr>
      <t xml:space="preserve"> Exceeding 10% of Tier 1 Capital Threshold</t>
    </r>
  </si>
  <si>
    <t>6240-400</t>
  </si>
  <si>
    <t>s. 12, 17(1), 18(2)</t>
  </si>
  <si>
    <t>Sch 4/Table 1 - Item 15</t>
  </si>
  <si>
    <r>
      <t>Significant Investments Exceeding 10% of Tier 1 Capital Threshold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</si>
  <si>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6240-410</t>
  </si>
  <si>
    <t>s. 12, 17(1), 18(1)</t>
  </si>
  <si>
    <t>Sch 4/Table 1 - Item 38</t>
  </si>
  <si>
    <t>Non-significant Investments Not Exceeding 10% of Tier 1 Capital Threshold:</t>
  </si>
  <si>
    <t>Equity Exposures (Other than Speculative Unlisted Equity Exposures)</t>
  </si>
  <si>
    <t>6240-420</t>
  </si>
  <si>
    <t>s. 12, 17(1), 17(3)</t>
  </si>
  <si>
    <t>Speculative Unlisted Equity Exposures</t>
  </si>
  <si>
    <t>6240-430</t>
  </si>
  <si>
    <t>Sch 4/Table 1 - Item 50</t>
  </si>
  <si>
    <t>Subordinated Debt</t>
  </si>
  <si>
    <t>6240-440</t>
  </si>
  <si>
    <t>Sch 4/Table 1 - Item 1</t>
  </si>
  <si>
    <t>Capital Instruments (Other than Equity Exposures and Subordinated Debt) or Other TLAC Instruments</t>
  </si>
  <si>
    <t>6240-450</t>
  </si>
  <si>
    <t>Sch 4/Table 1 - Item 1 &amp; 32</t>
  </si>
  <si>
    <r>
      <t>Non-significant Investments Exceeding 10% of Tier 1 Capital Threshold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</si>
  <si>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6240-460</t>
  </si>
  <si>
    <t>s. 12, 17(1), 17(2), 21</t>
  </si>
  <si>
    <t>Equity Instruments of Unconsolidated Non-financial Entities:</t>
  </si>
  <si>
    <t>6240-470</t>
  </si>
  <si>
    <t>s. 38</t>
  </si>
  <si>
    <t>6240-480</t>
  </si>
  <si>
    <t>Equity Shares - Credit Union Centrals and CUDIC Debentures</t>
  </si>
  <si>
    <t>6240-490</t>
  </si>
  <si>
    <t>Sch 4/Table 1 - Items 10 &amp; 16</t>
  </si>
  <si>
    <t>All Other Investments</t>
  </si>
  <si>
    <t>6240-600</t>
  </si>
  <si>
    <t>Sch 4/Table 1 - Item 52</t>
  </si>
  <si>
    <t>Defaulted Investments:</t>
  </si>
  <si>
    <t>s. 40</t>
  </si>
  <si>
    <t>Sch 4/Table 1 - Item 11</t>
  </si>
  <si>
    <t>Unsecured Portion, Net of Specific Allowances ≥ 20%</t>
  </si>
  <si>
    <t>6240-610</t>
  </si>
  <si>
    <t>s. 40(1)(b)(ii)</t>
  </si>
  <si>
    <t>Unsecured Portion, Net of Specific Allowances &lt; 20%</t>
  </si>
  <si>
    <t>6240-620</t>
  </si>
  <si>
    <t>s. 40(1)(b)(i)</t>
  </si>
  <si>
    <r>
      <rPr>
        <i/>
        <sz val="11"/>
        <rFont val="Arial"/>
        <family val="2"/>
        <scheme val="minor"/>
      </rPr>
      <t>Less:</t>
    </r>
    <r>
      <rPr>
        <sz val="11"/>
        <rFont val="Arial"/>
        <family val="2"/>
        <scheme val="minor"/>
      </rPr>
      <t xml:space="preserve"> General Allowance on Investments</t>
    </r>
  </si>
  <si>
    <t>6240-650</t>
  </si>
  <si>
    <t>Total Cash and Investments</t>
  </si>
  <si>
    <t>6240-900</t>
  </si>
  <si>
    <t>s. 29 - 41</t>
  </si>
  <si>
    <t>Section 6250</t>
  </si>
  <si>
    <t>Real Estate Secured - Insured:</t>
  </si>
  <si>
    <t>Residential</t>
  </si>
  <si>
    <t>6250-100</t>
  </si>
  <si>
    <t>Sch 4/Table 1 - Item 48 &amp; 49</t>
  </si>
  <si>
    <t>Commercial</t>
  </si>
  <si>
    <t>6250-110</t>
  </si>
  <si>
    <t>Sch 4/Table 1 - Item 8</t>
  </si>
  <si>
    <t>Real Estate Secured - Uninsured - Residential:</t>
  </si>
  <si>
    <t>Residential Real Estate:</t>
  </si>
  <si>
    <t>Sch 4/Table 1 - Item 47 &amp; 48 &amp; Sch 4/Table 12</t>
  </si>
  <si>
    <t>Residential Real Estate (RRE) Loans:</t>
  </si>
  <si>
    <t>TDS &gt; 42% and Amortization &gt; 30 years and LTV &gt; 75% </t>
  </si>
  <si>
    <t>6250-120</t>
  </si>
  <si>
    <t>(TDS &gt; 42% and Amortization &gt; 30 years and LTV ≤75%) or (TDS &gt; 42% and Amortization ≤ 30 years and LTV &gt; 75%) or (TDS ≤ 42% and Amortization &gt; 30 years and LTV &gt; 75%) </t>
  </si>
  <si>
    <t>6250-125</t>
  </si>
  <si>
    <t>(TDS &gt; 42% and Amortization ≤ 30 years and LTV ≤ 75%) or (TDS ≤ 42% and Amortization ≤ 30 years and LTV &gt;75%) or (TDS ≤ 42% and Amortization &gt; 30 years and LTV ≤ 75%) </t>
  </si>
  <si>
    <t>6250-130</t>
  </si>
  <si>
    <t>TDS ≤ 42% and Amortization ≤ 30 years and 50% &lt; LTV ≤ 75%</t>
  </si>
  <si>
    <t>6250-135</t>
  </si>
  <si>
    <t>TDS ≤ 42% and Amortization ≤ 30 years and LTV ≤ 50% </t>
  </si>
  <si>
    <t>6250-140</t>
  </si>
  <si>
    <t>Income Producing Residential Real Estate (IPRRE) Loans:</t>
  </si>
  <si>
    <t>6250-145</t>
  </si>
  <si>
    <t>6250-150</t>
  </si>
  <si>
    <t>6250-155</t>
  </si>
  <si>
    <t>6250-160</t>
  </si>
  <si>
    <t>6250-165</t>
  </si>
  <si>
    <t>Home Equity Lines of Credit (HELOC):</t>
  </si>
  <si>
    <t>s. 1, 29</t>
  </si>
  <si>
    <t>Sch 4/Table 1 - Item 27 &amp; Sch 4/Table 10</t>
  </si>
  <si>
    <t>TDS &gt; 42% and LTV &gt; 75%</t>
  </si>
  <si>
    <t>6250-170</t>
  </si>
  <si>
    <t>(TDS &gt; 42% and LTV ≤ 75%) or (TDS ≤ 42% and LTV &gt; 75%)</t>
  </si>
  <si>
    <t>6250-175</t>
  </si>
  <si>
    <t>TDS ≤ 42% and LTV ≤ 75%</t>
  </si>
  <si>
    <t>6250-180</t>
  </si>
  <si>
    <t>6250-185</t>
  </si>
  <si>
    <t>6250-190</t>
  </si>
  <si>
    <t>6250-195</t>
  </si>
  <si>
    <t>Residential Real Estate Construction:</t>
  </si>
  <si>
    <t>RRE Construction Loans</t>
  </si>
  <si>
    <t>6250-200</t>
  </si>
  <si>
    <t>Sch 4/Table 1 - Item 46</t>
  </si>
  <si>
    <t>Reverse Mortgages:</t>
  </si>
  <si>
    <t>s. 12, 34</t>
  </si>
  <si>
    <t>Sch 4/Table 1 - Item 45 &amp; Sch 4/Table 11</t>
  </si>
  <si>
    <t>Initial LTV ≤ 40% and Current LTV ≤ 60%</t>
  </si>
  <si>
    <t>6250-210</t>
  </si>
  <si>
    <t>Initial LTV &gt; 40% and Current LTV ≤ 60%</t>
  </si>
  <si>
    <t>6250-215</t>
  </si>
  <si>
    <t>Initial LTV &gt; 40% and Current LTV &gt;60% and ≤ 75%</t>
  </si>
  <si>
    <t>6250-220</t>
  </si>
  <si>
    <t>Initial LTV &gt; 40% and Current LTV &gt;75% and ≤ 85%</t>
  </si>
  <si>
    <t>6250-225</t>
  </si>
  <si>
    <t>Current LTV &gt; 85% - Exposure ≤ 85%</t>
  </si>
  <si>
    <t>6250-230</t>
  </si>
  <si>
    <t>s. 19, 34</t>
  </si>
  <si>
    <t>Sch 4/Table 1 - Item 44</t>
  </si>
  <si>
    <r>
      <t>Current LTV &gt; 85% - Exposure &gt; 85%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</si>
  <si>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6250-235</t>
  </si>
  <si>
    <t>Other Personal (Otherwise Secured and Unsecured):</t>
  </si>
  <si>
    <t>Personal Loans Fully Secured by Deposits with the Credit Union</t>
  </si>
  <si>
    <t>6250-250</t>
  </si>
  <si>
    <t>Sch 4/Table 1 - Item 28</t>
  </si>
  <si>
    <t>Personal Loans Guaranteed by the Government of Canada, or a Province</t>
  </si>
  <si>
    <t>6250-260</t>
  </si>
  <si>
    <t>Regulatory Retail - Personal Loans and Leases:</t>
  </si>
  <si>
    <t>s. 29, 37 &amp; s. 1 of Sch 4</t>
  </si>
  <si>
    <t>Exposures to Transactors</t>
  </si>
  <si>
    <t>6250-270</t>
  </si>
  <si>
    <t>Sch 4/Table 1 - Item 40</t>
  </si>
  <si>
    <t>Exposures to Non-transactors</t>
  </si>
  <si>
    <t>6250-275</t>
  </si>
  <si>
    <t>Sch 4/Table 1 - Item 39</t>
  </si>
  <si>
    <t>All Other Personal Loans and Leases</t>
  </si>
  <si>
    <t>6250-300</t>
  </si>
  <si>
    <t>Sch 4/Table 1 - Item 43</t>
  </si>
  <si>
    <t>Real Estate Secured - Uninsured - Commercial:</t>
  </si>
  <si>
    <t>Commercial Real Estate (CRE):</t>
  </si>
  <si>
    <t>Sch 4/Table 1 - Item 9 &amp; Sch 4/Table 6</t>
  </si>
  <si>
    <t>CRE - Residential (multi-residential) Property Loans:</t>
  </si>
  <si>
    <t>DSCR &lt; 120% and LTV &gt; 70% </t>
  </si>
  <si>
    <t>6250-400</t>
  </si>
  <si>
    <t>DSCR &lt; 120% and LTV ≤ 70% or DSCR ≥ 120% and LTV &gt; 70%</t>
  </si>
  <si>
    <t>6250-405</t>
  </si>
  <si>
    <t>DSCR ≥120% and LTV ≤ 70% </t>
  </si>
  <si>
    <t>6250-410</t>
  </si>
  <si>
    <t>CRE - Owner-Occupied Property Loans:</t>
  </si>
  <si>
    <t xml:space="preserve"> </t>
  </si>
  <si>
    <t>6250-415</t>
  </si>
  <si>
    <t>6250-420</t>
  </si>
  <si>
    <t>6250-425</t>
  </si>
  <si>
    <t>CRE - Income-Producing Loans:</t>
  </si>
  <si>
    <t>6250-430</t>
  </si>
  <si>
    <t>6250-435</t>
  </si>
  <si>
    <t>6250-440</t>
  </si>
  <si>
    <t>Commercial Real Estate (CRE) Construction:</t>
  </si>
  <si>
    <t>Sch 4/Table 1 - Item 7 &amp; Sch 4/Table 5</t>
  </si>
  <si>
    <t>CRE - Construction (multi-residential) Loans:</t>
  </si>
  <si>
    <t>LTC &gt; 70%</t>
  </si>
  <si>
    <t>6250-445</t>
  </si>
  <si>
    <t>LTC ≤ 70%</t>
  </si>
  <si>
    <t>6250-450</t>
  </si>
  <si>
    <t>CRE - Construction (general) Loans:</t>
  </si>
  <si>
    <t>6250-455</t>
  </si>
  <si>
    <t>6250-460</t>
  </si>
  <si>
    <t>CRE - Construction (speculative) Loans:</t>
  </si>
  <si>
    <t>6250-465</t>
  </si>
  <si>
    <t>6250-470</t>
  </si>
  <si>
    <t>CRE - Land-only Loans</t>
  </si>
  <si>
    <t>6250-475</t>
  </si>
  <si>
    <t>Other Commercial (Otherwise Secured and Unsecured):</t>
  </si>
  <si>
    <t>Commercial Loans Fully Secured by Deposits with the Credit Union</t>
  </si>
  <si>
    <t>6250-500</t>
  </si>
  <si>
    <t>Commercial Loans Guaranteed by the Government of Canada, or a Province</t>
  </si>
  <si>
    <t>6250-510</t>
  </si>
  <si>
    <t>Sch 4/Table 1 - Item 19 &amp; 25</t>
  </si>
  <si>
    <t>Regulatory Retail - Commercial Loans and Leases:</t>
  </si>
  <si>
    <t>6250-520</t>
  </si>
  <si>
    <t>6250-525</t>
  </si>
  <si>
    <t>Loans to Public Sector Entities (PSEs):</t>
  </si>
  <si>
    <t>6250-530</t>
  </si>
  <si>
    <t>6250-535</t>
  </si>
  <si>
    <t>6250-540</t>
  </si>
  <si>
    <t>6250-545</t>
  </si>
  <si>
    <t>6250-550</t>
  </si>
  <si>
    <t>6250-555</t>
  </si>
  <si>
    <t>Loans Guaranteed by Public Sector Entities (PSEs):</t>
  </si>
  <si>
    <t>Sch 4/Table 1 - Item 23 &amp; Sch 4/Table 2</t>
  </si>
  <si>
    <t>Borrower's Credit Rating AAA to AA-</t>
  </si>
  <si>
    <t>6250-560</t>
  </si>
  <si>
    <t>Borrower's Credit Rating A+ to A-</t>
  </si>
  <si>
    <t>6250-565</t>
  </si>
  <si>
    <t>Borrower's Credit Rating BBB+ to BB-</t>
  </si>
  <si>
    <t>6250-570</t>
  </si>
  <si>
    <t>Borrower's Credit Rating Below BB-</t>
  </si>
  <si>
    <t>6250-575</t>
  </si>
  <si>
    <t>Borrower's Unrated</t>
  </si>
  <si>
    <t>6250-580</t>
  </si>
  <si>
    <t>Commercial Loans - Project Financing:</t>
  </si>
  <si>
    <t>s. 35</t>
  </si>
  <si>
    <t>Loans with Issue-Specific Credit Rating AAA to AA-</t>
  </si>
  <si>
    <t>6250-600</t>
  </si>
  <si>
    <t>Loans with Issue-Specific Credit Rating A+ to A-</t>
  </si>
  <si>
    <t>6250-605</t>
  </si>
  <si>
    <t>Loans with Issue-Specific Credit Rating BBB+ to BB-</t>
  </si>
  <si>
    <t>6250-610</t>
  </si>
  <si>
    <t>Loans with Issue-Specific Credit Rating Below BB-</t>
  </si>
  <si>
    <t>6250-615</t>
  </si>
  <si>
    <t>Loans without Issue-Specific Credit Rating (Unrated):</t>
  </si>
  <si>
    <t>s. 35, 36 &amp; s. 1 of Sch 4</t>
  </si>
  <si>
    <t xml:space="preserve">During Pre-operational Phase </t>
  </si>
  <si>
    <t>6250-620</t>
  </si>
  <si>
    <t>Sch 4/Table 1 - Item 34</t>
  </si>
  <si>
    <t>During Operational Phase - High-Quality</t>
  </si>
  <si>
    <t>6250-625</t>
  </si>
  <si>
    <t>Sch 4/Table 1 - Item 26</t>
  </si>
  <si>
    <t>During Operational Phase - All Others</t>
  </si>
  <si>
    <t>6250-630</t>
  </si>
  <si>
    <t>Sch 4/Table 1 - Item 35</t>
  </si>
  <si>
    <t>All Other Commercial Loans and Leases:</t>
  </si>
  <si>
    <t>Sch 4/Table 1 - Item 24 &amp; 42 &amp; Sch 4/Table 2</t>
  </si>
  <si>
    <t>6250-700</t>
  </si>
  <si>
    <t>6250-705</t>
  </si>
  <si>
    <t>6250-710</t>
  </si>
  <si>
    <t>6250-715</t>
  </si>
  <si>
    <t>Borrower's Unrated (excl. SMEs)</t>
  </si>
  <si>
    <t>6250-720</t>
  </si>
  <si>
    <t>Borrower's Unrated Small or Medium Size Enterprises (SMEs)</t>
  </si>
  <si>
    <t>6250-725</t>
  </si>
  <si>
    <t>Sch 4/Table 1 - Item 51</t>
  </si>
  <si>
    <t>Defaulted Loans and Leases:</t>
  </si>
  <si>
    <t>s. 29, 40</t>
  </si>
  <si>
    <t>Defaulted Personal Loans and Leases:</t>
  </si>
  <si>
    <t>Defaulted Uninsured Residential Real Estate Loans (Net of Specific Allowances)</t>
  </si>
  <si>
    <t>6250-750</t>
  </si>
  <si>
    <t>s. 40(2)</t>
  </si>
  <si>
    <t>All Other Defaulted Personal Loans and Leases:</t>
  </si>
  <si>
    <t>6250-760</t>
  </si>
  <si>
    <t>6250-765</t>
  </si>
  <si>
    <t>Defaulted Commercial Loans and Leases:</t>
  </si>
  <si>
    <t>6250-770</t>
  </si>
  <si>
    <t>6250-775</t>
  </si>
  <si>
    <t>Repurchase Agreements:</t>
  </si>
  <si>
    <t>s. 39</t>
  </si>
  <si>
    <t>Sch 4/Table 1 - Item 41</t>
  </si>
  <si>
    <t>Collateralized Portion Meeting Specific Criteria and with Core Market Participant Counterparty</t>
  </si>
  <si>
    <t>6250-800</t>
  </si>
  <si>
    <t>s. 39(4)</t>
  </si>
  <si>
    <t>Collateralized Portion Meeting Specific Criteria and with Counterparty Other than Core Market Participant</t>
  </si>
  <si>
    <t>6250-810</t>
  </si>
  <si>
    <t>s. 39(3)</t>
  </si>
  <si>
    <t xml:space="preserve">Collateralized Portion Not Meeting Specific Criteria (Collateral Risk Weight Applied - Min. 20%) </t>
  </si>
  <si>
    <t>6250-820</t>
  </si>
  <si>
    <t>s. 39(2)(a)</t>
  </si>
  <si>
    <t>Input RW from Sch 4/Table 1</t>
  </si>
  <si>
    <t>Uncollateralized Portion (Counterparty Risk Weight Applied)</t>
  </si>
  <si>
    <t>6250-830</t>
  </si>
  <si>
    <t>s. 39(2)(b)</t>
  </si>
  <si>
    <t>Loans and Leases Held by OSFI Regulated Bank Subsidiary of the Credit Union:</t>
  </si>
  <si>
    <t>s. 2(3)</t>
  </si>
  <si>
    <t>Personal Loans and Leases</t>
  </si>
  <si>
    <t>6250-850</t>
  </si>
  <si>
    <t>Commercial Loans and Leases:</t>
  </si>
  <si>
    <t>Real Estate Secured</t>
  </si>
  <si>
    <t>6250-855</t>
  </si>
  <si>
    <t>Otherwise Secured</t>
  </si>
  <si>
    <t>6250-860</t>
  </si>
  <si>
    <t>Unsecured</t>
  </si>
  <si>
    <t>6250-865</t>
  </si>
  <si>
    <t xml:space="preserve">Defaulted </t>
  </si>
  <si>
    <t>6250-870</t>
  </si>
  <si>
    <t>Less General Allowance:</t>
  </si>
  <si>
    <t>General Allowance on Personal Loans and Leases</t>
  </si>
  <si>
    <t>6250-890</t>
  </si>
  <si>
    <t>General Allowance on Commercial Loans and Leases</t>
  </si>
  <si>
    <t>6250-895</t>
  </si>
  <si>
    <t>Total Loans and Leases</t>
  </si>
  <si>
    <t>6250-950</t>
  </si>
  <si>
    <t>Section 6260</t>
  </si>
  <si>
    <t>Premises and Equipment (excl. Unrealized Fair Value Gains on Own-use Property)</t>
  </si>
  <si>
    <t>6260-100</t>
  </si>
  <si>
    <t>Sch 4/Table 1 - Item 33</t>
  </si>
  <si>
    <r>
      <t>Premises and Equipment - Unrealized Fair Value Gains on Own-use Property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</si>
  <si>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6260-110</t>
  </si>
  <si>
    <t>Right-of Use Assets</t>
  </si>
  <si>
    <t>6260-120</t>
  </si>
  <si>
    <t>Property Acquired in Settlement of Loans and Leases</t>
  </si>
  <si>
    <t>6260-130</t>
  </si>
  <si>
    <t>Sch 4/Table 1 - Item 36</t>
  </si>
  <si>
    <t>Property Held for Investments</t>
  </si>
  <si>
    <t>6260-140</t>
  </si>
  <si>
    <r>
      <t>Securitization Gains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</si>
  <si>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6260-150</t>
  </si>
  <si>
    <t>Purchased Retail Receivables</t>
  </si>
  <si>
    <t>6260-160</t>
  </si>
  <si>
    <t>s. 29, 37</t>
  </si>
  <si>
    <t>Sch 4/Table 1 - Item 37</t>
  </si>
  <si>
    <t>6260-200</t>
  </si>
  <si>
    <t>s. 12, 18(2)</t>
  </si>
  <si>
    <t>6260-210</t>
  </si>
  <si>
    <t>s. 12, 18(1)</t>
  </si>
  <si>
    <t>Non-Significant Investments Not Exceeding 10% of Tier 1 Capital Threshold:</t>
  </si>
  <si>
    <t>6260-220</t>
  </si>
  <si>
    <t>s. 12, 17(3)</t>
  </si>
  <si>
    <t>6260-230</t>
  </si>
  <si>
    <r>
      <t>Non-Significant Investments Exceeding 10% of Tier 1 Capital Threshold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</si>
  <si>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6260-240</t>
  </si>
  <si>
    <t>s. 12, 17(2), 21</t>
  </si>
  <si>
    <t>Equity Investments in Unconsolidated Non-financial Entities (Equity Method):</t>
  </si>
  <si>
    <t>6260-250</t>
  </si>
  <si>
    <t>6260-260</t>
  </si>
  <si>
    <r>
      <t xml:space="preserve">Deferred Tax Assets - Temporary Differences </t>
    </r>
    <r>
      <rPr>
        <i/>
        <sz val="11"/>
        <rFont val="Arial"/>
        <family val="2"/>
        <scheme val="minor"/>
      </rPr>
      <t>Not</t>
    </r>
    <r>
      <rPr>
        <sz val="11"/>
        <rFont val="Arial"/>
        <family val="2"/>
        <scheme val="minor"/>
      </rPr>
      <t xml:space="preserve"> Exceeding 10% of Tier 1 Capital Threshold</t>
    </r>
  </si>
  <si>
    <t>6260-270</t>
  </si>
  <si>
    <t>s. 14(2)</t>
  </si>
  <si>
    <t>Sch 4/Table 1 - Item 12</t>
  </si>
  <si>
    <t>Deferred Tax Assets - Temporary Differences That May Be Realized Through Tax Loss Carrybacks</t>
  </si>
  <si>
    <t>6260-280</t>
  </si>
  <si>
    <t>s. 14(6)</t>
  </si>
  <si>
    <r>
      <t>Deferred Tax Assets - All Other (</t>
    </r>
    <r>
      <rPr>
        <i/>
        <sz val="11"/>
        <rFont val="Arial"/>
        <family val="2"/>
        <scheme val="minor"/>
      </rPr>
      <t>Deducted from Capital)</t>
    </r>
  </si>
  <si>
    <t>6260-290</t>
  </si>
  <si>
    <t>s. 14(1)</t>
  </si>
  <si>
    <r>
      <t>Goodwill and Other Intangible Assets (excl. Software) (</t>
    </r>
    <r>
      <rPr>
        <i/>
        <sz val="11"/>
        <rFont val="Arial"/>
        <family val="2"/>
        <scheme val="minor"/>
      </rPr>
      <t>Deducted from Capital</t>
    </r>
    <r>
      <rPr>
        <sz val="11"/>
        <rFont val="Arial"/>
        <family val="2"/>
        <scheme val="minor"/>
      </rPr>
      <t>)</t>
    </r>
  </si>
  <si>
    <t>6260-300</t>
  </si>
  <si>
    <t>s. 15, 16</t>
  </si>
  <si>
    <r>
      <t>Intangible Assets</t>
    </r>
    <r>
      <rPr>
        <sz val="11"/>
        <rFont val="Arial"/>
        <family val="2"/>
        <scheme val="minor"/>
      </rPr>
      <t xml:space="preserve"> - Software </t>
    </r>
    <r>
      <rPr>
        <sz val="11"/>
        <color theme="1"/>
        <rFont val="Arial"/>
        <family val="2"/>
        <scheme val="minor"/>
      </rPr>
      <t>(</t>
    </r>
    <r>
      <rPr>
        <i/>
        <sz val="11"/>
        <color theme="1"/>
        <rFont val="Arial"/>
        <family val="2"/>
        <scheme val="minor"/>
      </rPr>
      <t>Deducted from Capital</t>
    </r>
    <r>
      <rPr>
        <sz val="11"/>
        <color theme="1"/>
        <rFont val="Arial"/>
        <family val="2"/>
        <scheme val="minor"/>
      </rPr>
      <t>)</t>
    </r>
  </si>
  <si>
    <t>6260-310</t>
  </si>
  <si>
    <t>s. 16, 21</t>
  </si>
  <si>
    <t>Derivative Assets</t>
  </si>
  <si>
    <t>6260-320</t>
  </si>
  <si>
    <t>Sch 4/Table 1 - Item 14</t>
  </si>
  <si>
    <t>Current Tax Assets</t>
  </si>
  <si>
    <t>6260-330</t>
  </si>
  <si>
    <t>s. 20</t>
  </si>
  <si>
    <t>Input RW from Sch 4/Table 8 &amp; 9</t>
  </si>
  <si>
    <t>All Other Assets</t>
  </si>
  <si>
    <t>6260-340</t>
  </si>
  <si>
    <t>Total Other Assets</t>
  </si>
  <si>
    <t>6260-500</t>
  </si>
  <si>
    <t>Credit Risk Weighted Assets (CRWA) - Off-Balance Sheet Assets</t>
  </si>
  <si>
    <t>s. 28 - 41</t>
  </si>
  <si>
    <t>Schedule 5</t>
  </si>
  <si>
    <t>Off-Balance Sheet Assets</t>
  </si>
  <si>
    <t>Credit Conversion Factor (CCF)</t>
  </si>
  <si>
    <t>Exposure $</t>
  </si>
  <si>
    <t>Section 6270</t>
  </si>
  <si>
    <t>C = A* B</t>
  </si>
  <si>
    <t>D</t>
  </si>
  <si>
    <t>E = C * D</t>
  </si>
  <si>
    <t>Guarantees of Indebtedness</t>
  </si>
  <si>
    <t>6270-100</t>
  </si>
  <si>
    <r>
      <t xml:space="preserve">Sch 5/Table 1 - Item 6 - </t>
    </r>
    <r>
      <rPr>
        <sz val="11"/>
        <color rgb="FFC00000"/>
        <rFont val="Arial"/>
        <family val="2"/>
        <scheme val="minor"/>
      </rPr>
      <t>Input RW from Sch 4/Table 1</t>
    </r>
  </si>
  <si>
    <t>Transaction-related Contingencies</t>
  </si>
  <si>
    <t>6270-110</t>
  </si>
  <si>
    <r>
      <t xml:space="preserve">Sch 5/Table 1 - Item 12 - </t>
    </r>
    <r>
      <rPr>
        <sz val="11"/>
        <color rgb="FFC00000"/>
        <rFont val="Arial"/>
        <family val="2"/>
        <scheme val="minor"/>
      </rPr>
      <t>Input RW from Sch 4/Table 1</t>
    </r>
  </si>
  <si>
    <t>Letters of Credit (Short-term)</t>
  </si>
  <si>
    <t>6270-120</t>
  </si>
  <si>
    <r>
      <t>Sch 5/Table 1 - Item 7 -</t>
    </r>
    <r>
      <rPr>
        <sz val="11"/>
        <color rgb="FFC00000"/>
        <rFont val="Arial"/>
        <family val="2"/>
        <scheme val="minor"/>
      </rPr>
      <t xml:space="preserve"> Input RW from Sch 4/Table 1</t>
    </r>
  </si>
  <si>
    <t>Letters of Credit (Transaction)</t>
  </si>
  <si>
    <t>6270-130</t>
  </si>
  <si>
    <r>
      <t xml:space="preserve">Sch 5/Table 1 - Item 9 - </t>
    </r>
    <r>
      <rPr>
        <sz val="11"/>
        <color rgb="FFC00000"/>
        <rFont val="Arial"/>
        <family val="2"/>
        <scheme val="minor"/>
      </rPr>
      <t>Input RW from Sch 4/Table 1</t>
    </r>
  </si>
  <si>
    <t>Letters of Credit (Standby)</t>
  </si>
  <si>
    <t>6270-140</t>
  </si>
  <si>
    <r>
      <t>Sch 5/Table 1 - Item 8 -</t>
    </r>
    <r>
      <rPr>
        <sz val="11"/>
        <color rgb="FFC00000"/>
        <rFont val="Arial"/>
        <family val="2"/>
        <scheme val="minor"/>
      </rPr>
      <t xml:space="preserve"> Input RW from Sch 4/Table 1</t>
    </r>
  </si>
  <si>
    <t>Commitments:</t>
  </si>
  <si>
    <t>Unconditionally Cancellable (excl. HELOC)</t>
  </si>
  <si>
    <t>6270-150</t>
  </si>
  <si>
    <t>Sch 5/Table 1 - Item 4</t>
  </si>
  <si>
    <t>HELOC</t>
  </si>
  <si>
    <t>6270-160</t>
  </si>
  <si>
    <r>
      <t xml:space="preserve">Sch 5/Table 1 - Item 1 - </t>
    </r>
    <r>
      <rPr>
        <sz val="11"/>
        <color rgb="FFC00000"/>
        <rFont val="Arial"/>
        <family val="2"/>
        <scheme val="minor"/>
      </rPr>
      <t>Input RW from Sch 4/Table 1</t>
    </r>
  </si>
  <si>
    <t>Original Maturity ≤ 1 Year</t>
  </si>
  <si>
    <t>6270-170</t>
  </si>
  <si>
    <r>
      <t xml:space="preserve">Sch 5/Table 1 - Item 2 - </t>
    </r>
    <r>
      <rPr>
        <sz val="11"/>
        <color rgb="FFC00000"/>
        <rFont val="Arial"/>
        <family val="2"/>
        <scheme val="minor"/>
      </rPr>
      <t>Input RW from Sch 4/Table 1</t>
    </r>
  </si>
  <si>
    <t>Original Maturity &gt; 1 Year</t>
  </si>
  <si>
    <t>6270-180</t>
  </si>
  <si>
    <r>
      <t xml:space="preserve">Sch 5/Table 1 - Item 3 - </t>
    </r>
    <r>
      <rPr>
        <sz val="11"/>
        <color rgb="FFC00000"/>
        <rFont val="Arial"/>
        <family val="2"/>
        <scheme val="minor"/>
      </rPr>
      <t>Input RW from Sch 4/Table 1</t>
    </r>
  </si>
  <si>
    <t>Off-Balance Sheet Repurchase Agreements</t>
  </si>
  <si>
    <t>6270-190</t>
  </si>
  <si>
    <r>
      <t>Sch 5/Table 1 - Item 11 -</t>
    </r>
    <r>
      <rPr>
        <sz val="11"/>
        <color rgb="FFC00000"/>
        <rFont val="Arial"/>
        <family val="2"/>
        <scheme val="minor"/>
      </rPr>
      <t xml:space="preserve"> Input RW from Sch 4/Table 1</t>
    </r>
  </si>
  <si>
    <t>Off-Balance Sheet Securitization Exposures (Traditional and Synthetic)</t>
  </si>
  <si>
    <t>6270-200</t>
  </si>
  <si>
    <t>s. 28, 41</t>
  </si>
  <si>
    <r>
      <t xml:space="preserve">Sch 4/Table 1 - Item 10 - </t>
    </r>
    <r>
      <rPr>
        <sz val="11"/>
        <color rgb="FFC00000"/>
        <rFont val="Arial"/>
        <family val="2"/>
        <scheme val="minor"/>
      </rPr>
      <t>Input RW from Sch 4/Table 1</t>
    </r>
  </si>
  <si>
    <t>Other Off-Balance Sheet Exposures</t>
  </si>
  <si>
    <t>6270-210</t>
  </si>
  <si>
    <t>Sch 5/Table 1 - Item 13</t>
  </si>
  <si>
    <t>Subtotal Off-Balance Sheet Exposures</t>
  </si>
  <si>
    <t>6270-250</t>
  </si>
  <si>
    <t>Derivatives:</t>
  </si>
  <si>
    <t>Notional $</t>
  </si>
  <si>
    <t>Add-On Factor</t>
  </si>
  <si>
    <t>Counterparty Risk Weight (RW)</t>
  </si>
  <si>
    <t>Interest Rate Contracts</t>
  </si>
  <si>
    <t>6270-300</t>
  </si>
  <si>
    <t>Sch 5/Table 1 - Item 5 &amp; Sch 5/Table 2</t>
  </si>
  <si>
    <t>Foreign Exchange Rate Contracts</t>
  </si>
  <si>
    <t>6270-310</t>
  </si>
  <si>
    <t>Equity Contracts</t>
  </si>
  <si>
    <t>6270-320</t>
  </si>
  <si>
    <t>Subtotal Derivative Exposures</t>
  </si>
  <si>
    <t>6270-350</t>
  </si>
  <si>
    <t>Total Off-Balance Sheet Assets</t>
  </si>
  <si>
    <t>6270-500</t>
  </si>
  <si>
    <t>s. 42 - 45</t>
  </si>
  <si>
    <t>Section 6280</t>
  </si>
  <si>
    <t>Gross Income in the 12 Quarters Preceding the Reporting Date:</t>
  </si>
  <si>
    <t>s. 44, 45</t>
  </si>
  <si>
    <t>Quarters 1 - 4 (Latest 4 Quarters)</t>
  </si>
  <si>
    <t>6280-100</t>
  </si>
  <si>
    <t>Quarters 5 - 8</t>
  </si>
  <si>
    <t>6280-110</t>
  </si>
  <si>
    <t>Quarters 9 - 12</t>
  </si>
  <si>
    <t>6280-120</t>
  </si>
  <si>
    <t>Average Gross Income</t>
  </si>
  <si>
    <t>6280-130</t>
  </si>
  <si>
    <t>s. 44</t>
  </si>
  <si>
    <t>Operational Risk Capital Requirement (15%)</t>
  </si>
  <si>
    <t>6280-140</t>
  </si>
  <si>
    <r>
      <t xml:space="preserve">Operational Risk Weighted Assets </t>
    </r>
    <r>
      <rPr>
        <sz val="11"/>
        <rFont val="Arial"/>
        <family val="2"/>
        <scheme val="minor"/>
      </rPr>
      <t>(Capital Requirement x 12.5)</t>
    </r>
  </si>
  <si>
    <t>6280-150</t>
  </si>
  <si>
    <t>Field Name</t>
  </si>
  <si>
    <t>Value</t>
  </si>
  <si>
    <t>Credit Union Legal Name</t>
  </si>
  <si>
    <t>Charter No</t>
  </si>
  <si>
    <t>Reporting Period End Date</t>
  </si>
  <si>
    <t>6200-100-10</t>
  </si>
  <si>
    <t>6200-110-10</t>
  </si>
  <si>
    <t>6200-120-10</t>
  </si>
  <si>
    <t>6200-130-10</t>
  </si>
  <si>
    <t>6200-140-10</t>
  </si>
  <si>
    <t>6200-150-10</t>
  </si>
  <si>
    <t>6200-200-20</t>
  </si>
  <si>
    <t>6200-210-20</t>
  </si>
  <si>
    <t>6210-100-10</t>
  </si>
  <si>
    <t>6210-110-10</t>
  </si>
  <si>
    <t>6210-120-10</t>
  </si>
  <si>
    <t>6210-130-10</t>
  </si>
  <si>
    <t>6210-140-10</t>
  </si>
  <si>
    <t>6210-150-10</t>
  </si>
  <si>
    <t>6210-200-20</t>
  </si>
  <si>
    <t>6220-100-10</t>
  </si>
  <si>
    <t>6220-110-10</t>
  </si>
  <si>
    <t>6220-120-10</t>
  </si>
  <si>
    <t>6220-130-10</t>
  </si>
  <si>
    <t>6220-140-10</t>
  </si>
  <si>
    <t>6220-150-10</t>
  </si>
  <si>
    <t>6220-200-20</t>
  </si>
  <si>
    <t>6220-210-20</t>
  </si>
  <si>
    <t>6221-100-10</t>
  </si>
  <si>
    <t>6221-110-10</t>
  </si>
  <si>
    <t>6221-120-10</t>
  </si>
  <si>
    <t>6221-130-10</t>
  </si>
  <si>
    <t>6221-140-10</t>
  </si>
  <si>
    <t>6221-150-10</t>
  </si>
  <si>
    <t>6221-200-20</t>
  </si>
  <si>
    <t>6230-100-10</t>
  </si>
  <si>
    <t>6230-110-10</t>
  </si>
  <si>
    <t>6230-120-10</t>
  </si>
  <si>
    <t>6230-130-10</t>
  </si>
  <si>
    <t>6230-140-10</t>
  </si>
  <si>
    <t>6230-150-10</t>
  </si>
  <si>
    <t>6230-160-10</t>
  </si>
  <si>
    <t>6230-170-10</t>
  </si>
  <si>
    <t>6230-180-10</t>
  </si>
  <si>
    <t>6230-190-10</t>
  </si>
  <si>
    <t>6230-200-10</t>
  </si>
  <si>
    <t>6230-300-10</t>
  </si>
  <si>
    <t>6230-310-10</t>
  </si>
  <si>
    <t>6230-320-10</t>
  </si>
  <si>
    <t>6230-330-10</t>
  </si>
  <si>
    <t>6230-340-10</t>
  </si>
  <si>
    <t>6230-350-10</t>
  </si>
  <si>
    <t>6230-360-10</t>
  </si>
  <si>
    <t>6230-370-10</t>
  </si>
  <si>
    <t>6230-380-10</t>
  </si>
  <si>
    <t>6230-390-10</t>
  </si>
  <si>
    <t>6230-400-10</t>
  </si>
  <si>
    <t>6230-410-10</t>
  </si>
  <si>
    <t>6230-420-10</t>
  </si>
  <si>
    <t>6230-450-10</t>
  </si>
  <si>
    <t>6230-500-10</t>
  </si>
  <si>
    <t>6230-600-10</t>
  </si>
  <si>
    <t>6230-610-10</t>
  </si>
  <si>
    <t>6230-620-10</t>
  </si>
  <si>
    <t>6230-630-10</t>
  </si>
  <si>
    <t>6230-640-10</t>
  </si>
  <si>
    <t>6230-650-10</t>
  </si>
  <si>
    <t>6230-660-10</t>
  </si>
  <si>
    <t>6230-670-10</t>
  </si>
  <si>
    <t>6230-680-10</t>
  </si>
  <si>
    <t>6230-700-10</t>
  </si>
  <si>
    <t>6240-100-10</t>
  </si>
  <si>
    <t>6240-110-10</t>
  </si>
  <si>
    <t>6240-120-10</t>
  </si>
  <si>
    <t>6240-130-10</t>
  </si>
  <si>
    <t>6240-131-10</t>
  </si>
  <si>
    <t>6240-140-10</t>
  </si>
  <si>
    <t>6240-145-10</t>
  </si>
  <si>
    <t>6240-150-10</t>
  </si>
  <si>
    <t>6240-155-10</t>
  </si>
  <si>
    <t>6240-160-10</t>
  </si>
  <si>
    <t>6240-165-10</t>
  </si>
  <si>
    <t>6240-170-10</t>
  </si>
  <si>
    <t>6240-175-10</t>
  </si>
  <si>
    <t>6240-180-10</t>
  </si>
  <si>
    <t>6240-185-10</t>
  </si>
  <si>
    <t>6240-190-10</t>
  </si>
  <si>
    <t>6240-195-10</t>
  </si>
  <si>
    <t>6240-200-10</t>
  </si>
  <si>
    <t>6240-205-10</t>
  </si>
  <si>
    <t>6240-210-10</t>
  </si>
  <si>
    <t>6240-215-10</t>
  </si>
  <si>
    <t>6240-220-10</t>
  </si>
  <si>
    <t>6240-225-10</t>
  </si>
  <si>
    <t>6240-230-10</t>
  </si>
  <si>
    <t>6240-235-10</t>
  </si>
  <si>
    <t>6240-240-10</t>
  </si>
  <si>
    <t>6240-245-10</t>
  </si>
  <si>
    <t>6240-250-10</t>
  </si>
  <si>
    <t>6240-255-10</t>
  </si>
  <si>
    <t>6240-260-10</t>
  </si>
  <si>
    <t>6240-265-10</t>
  </si>
  <si>
    <t>6240-270-10</t>
  </si>
  <si>
    <t>6240-300-10</t>
  </si>
  <si>
    <t>6240-305-10</t>
  </si>
  <si>
    <t>6240-310-10</t>
  </si>
  <si>
    <t>6240-315-10</t>
  </si>
  <si>
    <t>6240-320-10</t>
  </si>
  <si>
    <t>6240-350-10</t>
  </si>
  <si>
    <t>6240-360-10</t>
  </si>
  <si>
    <t>6240-370-10</t>
  </si>
  <si>
    <t>6240-400-10</t>
  </si>
  <si>
    <t>6240-410-10</t>
  </si>
  <si>
    <t>6240-420-10</t>
  </si>
  <si>
    <t>6240-430-10</t>
  </si>
  <si>
    <t>6240-440-10</t>
  </si>
  <si>
    <t>6240-450-10</t>
  </si>
  <si>
    <t>6240-460-10</t>
  </si>
  <si>
    <t>6240-470-10</t>
  </si>
  <si>
    <t>6240-480-10</t>
  </si>
  <si>
    <t>6240-490-10</t>
  </si>
  <si>
    <t>6240-600-10</t>
  </si>
  <si>
    <t>6240-610-10</t>
  </si>
  <si>
    <t>6240-620-10</t>
  </si>
  <si>
    <t>6240-650-10</t>
  </si>
  <si>
    <t>6240-900-10</t>
  </si>
  <si>
    <t>6240-100-20</t>
  </si>
  <si>
    <t>6240-110-20</t>
  </si>
  <si>
    <t>6240-120-20</t>
  </si>
  <si>
    <t>6240-130-20</t>
  </si>
  <si>
    <t>6240-131-20</t>
  </si>
  <si>
    <t>6240-140-20</t>
  </si>
  <si>
    <t>6240-145-20</t>
  </si>
  <si>
    <t>6240-150-20</t>
  </si>
  <si>
    <t>6240-155-20</t>
  </si>
  <si>
    <t>6240-160-20</t>
  </si>
  <si>
    <t>6240-165-20</t>
  </si>
  <si>
    <t>6240-170-20</t>
  </si>
  <si>
    <t>6240-175-20</t>
  </si>
  <si>
    <t>6240-180-20</t>
  </si>
  <si>
    <t>6240-185-20</t>
  </si>
  <si>
    <t>6240-190-20</t>
  </si>
  <si>
    <t>6240-195-20</t>
  </si>
  <si>
    <t>6240-200-20</t>
  </si>
  <si>
    <t>6240-205-20</t>
  </si>
  <si>
    <t>6240-210-20</t>
  </si>
  <si>
    <t>6240-215-20</t>
  </si>
  <si>
    <t>6240-220-20</t>
  </si>
  <si>
    <t>6240-225-20</t>
  </si>
  <si>
    <t>6240-230-20</t>
  </si>
  <si>
    <t>6240-235-20</t>
  </si>
  <si>
    <t>6240-240-20</t>
  </si>
  <si>
    <t>6240-245-20</t>
  </si>
  <si>
    <t>6240-250-20</t>
  </si>
  <si>
    <t>6240-255-20</t>
  </si>
  <si>
    <t>6240-260-20</t>
  </si>
  <si>
    <t>6240-265-20</t>
  </si>
  <si>
    <t>6240-270-20</t>
  </si>
  <si>
    <t>6240-300-20</t>
  </si>
  <si>
    <t>6240-305-20</t>
  </si>
  <si>
    <t>6240-310-20</t>
  </si>
  <si>
    <t>6240-315-20</t>
  </si>
  <si>
    <t>6240-320-20</t>
  </si>
  <si>
    <t>6240-350-20</t>
  </si>
  <si>
    <t>6240-360-20</t>
  </si>
  <si>
    <t>6240-370-20</t>
  </si>
  <si>
    <t>6240-400-20</t>
  </si>
  <si>
    <t>6240-410-20</t>
  </si>
  <si>
    <t>6240-420-20</t>
  </si>
  <si>
    <t>6240-430-20</t>
  </si>
  <si>
    <t>6240-440-20</t>
  </si>
  <si>
    <t>6240-450-20</t>
  </si>
  <si>
    <t>6240-460-20</t>
  </si>
  <si>
    <t>6240-470-20</t>
  </si>
  <si>
    <t>6240-480-20</t>
  </si>
  <si>
    <t>6240-490-20</t>
  </si>
  <si>
    <t>6240-600-20</t>
  </si>
  <si>
    <t>6240-610-20</t>
  </si>
  <si>
    <t>6240-620-20</t>
  </si>
  <si>
    <t>6240-100-30</t>
  </si>
  <si>
    <t>6240-110-30</t>
  </si>
  <si>
    <t>6240-120-30</t>
  </si>
  <si>
    <t>6240-130-30</t>
  </si>
  <si>
    <t>6240-131-30</t>
  </si>
  <si>
    <t>6240-140-30</t>
  </si>
  <si>
    <t>6240-145-30</t>
  </si>
  <si>
    <t>6240-150-30</t>
  </si>
  <si>
    <t>6240-155-30</t>
  </si>
  <si>
    <t>6240-160-30</t>
  </si>
  <si>
    <t>6240-165-30</t>
  </si>
  <si>
    <t>6240-170-30</t>
  </si>
  <si>
    <t>6240-175-30</t>
  </si>
  <si>
    <t>6240-180-30</t>
  </si>
  <si>
    <t>6240-185-30</t>
  </si>
  <si>
    <t>6240-190-30</t>
  </si>
  <si>
    <t>6240-195-30</t>
  </si>
  <si>
    <t>6240-200-30</t>
  </si>
  <si>
    <t>6240-205-30</t>
  </si>
  <si>
    <t>6240-210-30</t>
  </si>
  <si>
    <t>6240-215-30</t>
  </si>
  <si>
    <t>6240-220-30</t>
  </si>
  <si>
    <t>6240-225-30</t>
  </si>
  <si>
    <t>6240-230-30</t>
  </si>
  <si>
    <t>6240-235-30</t>
  </si>
  <si>
    <t>6240-240-30</t>
  </si>
  <si>
    <t>6240-245-30</t>
  </si>
  <si>
    <t>6240-250-30</t>
  </si>
  <si>
    <t>6240-255-30</t>
  </si>
  <si>
    <t>6240-260-30</t>
  </si>
  <si>
    <t>6240-265-30</t>
  </si>
  <si>
    <t>6240-270-30</t>
  </si>
  <si>
    <t>6240-300-30</t>
  </si>
  <si>
    <t>6240-305-30</t>
  </si>
  <si>
    <t>6240-310-30</t>
  </si>
  <si>
    <t>6240-315-30</t>
  </si>
  <si>
    <t>6240-320-30</t>
  </si>
  <si>
    <t>6240-350-30</t>
  </si>
  <si>
    <t>6240-360-30</t>
  </si>
  <si>
    <t>6240-370-30</t>
  </si>
  <si>
    <t>6240-400-30</t>
  </si>
  <si>
    <t>6240-410-30</t>
  </si>
  <si>
    <t>6240-420-30</t>
  </si>
  <si>
    <t>6240-430-30</t>
  </si>
  <si>
    <t>6240-440-30</t>
  </si>
  <si>
    <t>6240-450-30</t>
  </si>
  <si>
    <t>6240-460-30</t>
  </si>
  <si>
    <t>6240-470-30</t>
  </si>
  <si>
    <t>6240-480-30</t>
  </si>
  <si>
    <t>6240-490-30</t>
  </si>
  <si>
    <t>6240-600-30</t>
  </si>
  <si>
    <t>6240-610-30</t>
  </si>
  <si>
    <t>6240-620-30</t>
  </si>
  <si>
    <t>6240-900-30</t>
  </si>
  <si>
    <t>6250-100-10</t>
  </si>
  <si>
    <t>6250-110-10</t>
  </si>
  <si>
    <t>6250-120-10</t>
  </si>
  <si>
    <t>6250-125-10</t>
  </si>
  <si>
    <t>6250-130-10</t>
  </si>
  <si>
    <t>6250-135-10</t>
  </si>
  <si>
    <t>6250-140-10</t>
  </si>
  <si>
    <t>6250-145-10</t>
  </si>
  <si>
    <t>6250-150-10</t>
  </si>
  <si>
    <t>6250-155-10</t>
  </si>
  <si>
    <t>6250-160-10</t>
  </si>
  <si>
    <t>6250-165-10</t>
  </si>
  <si>
    <t>6250-170-10</t>
  </si>
  <si>
    <t>6250-175-10</t>
  </si>
  <si>
    <t>6250-180-10</t>
  </si>
  <si>
    <t>6250-185-10</t>
  </si>
  <si>
    <t>6250-190-10</t>
  </si>
  <si>
    <t>6250-195-10</t>
  </si>
  <si>
    <t>6250-200-10</t>
  </si>
  <si>
    <t>6250-210-10</t>
  </si>
  <si>
    <t>6250-215-10</t>
  </si>
  <si>
    <t>6250-220-10</t>
  </si>
  <si>
    <t>6250-225-10</t>
  </si>
  <si>
    <t>6250-230-10</t>
  </si>
  <si>
    <t>6250-235-10</t>
  </si>
  <si>
    <t>6250-250-10</t>
  </si>
  <si>
    <t>6250-260-10</t>
  </si>
  <si>
    <t>6250-270-10</t>
  </si>
  <si>
    <t>6250-275-10</t>
  </si>
  <si>
    <t>6250-300-10</t>
  </si>
  <si>
    <t>6250-400-10</t>
  </si>
  <si>
    <t>6250-405-10</t>
  </si>
  <si>
    <t>6250-410-10</t>
  </si>
  <si>
    <t>6250-415-10</t>
  </si>
  <si>
    <t>6250-420-10</t>
  </si>
  <si>
    <t>6250-425-10</t>
  </si>
  <si>
    <t>6250-430-10</t>
  </si>
  <si>
    <t>6250-435-10</t>
  </si>
  <si>
    <t>6250-440-10</t>
  </si>
  <si>
    <t>6250-445-10</t>
  </si>
  <si>
    <t>6250-450-10</t>
  </si>
  <si>
    <t>6250-455-10</t>
  </si>
  <si>
    <t>6250-460-10</t>
  </si>
  <si>
    <t>6250-465-10</t>
  </si>
  <si>
    <t>6250-470-10</t>
  </si>
  <si>
    <t>6250-475-10</t>
  </si>
  <si>
    <t>6250-500-10</t>
  </si>
  <si>
    <t>6250-510-10</t>
  </si>
  <si>
    <t>6250-520-10</t>
  </si>
  <si>
    <t>6250-525-10</t>
  </si>
  <si>
    <t>6250-530-10</t>
  </si>
  <si>
    <t>6250-535-10</t>
  </si>
  <si>
    <t>6250-540-10</t>
  </si>
  <si>
    <t>6250-545-10</t>
  </si>
  <si>
    <t>6250-550-10</t>
  </si>
  <si>
    <t>6250-555-10</t>
  </si>
  <si>
    <t>6250-560-10</t>
  </si>
  <si>
    <t>6250-565-10</t>
  </si>
  <si>
    <t>6250-570-10</t>
  </si>
  <si>
    <t>6250-575-10</t>
  </si>
  <si>
    <t>6250-580-10</t>
  </si>
  <si>
    <t>6250-600-10</t>
  </si>
  <si>
    <t>6250-605-10</t>
  </si>
  <si>
    <t>6250-610-10</t>
  </si>
  <si>
    <t>6250-615-10</t>
  </si>
  <si>
    <t>6250-620-10</t>
  </si>
  <si>
    <t>6250-625-10</t>
  </si>
  <si>
    <t>6250-630-10</t>
  </si>
  <si>
    <t>6250-700-10</t>
  </si>
  <si>
    <t>6250-705-10</t>
  </si>
  <si>
    <t>6250-710-10</t>
  </si>
  <si>
    <t>6250-715-10</t>
  </si>
  <si>
    <t>6250-720-10</t>
  </si>
  <si>
    <t>6250-725-10</t>
  </si>
  <si>
    <t>6250-750-10</t>
  </si>
  <si>
    <t>6250-760-10</t>
  </si>
  <si>
    <t>6250-765-10</t>
  </si>
  <si>
    <t>6250-770-10</t>
  </si>
  <si>
    <t>6250-775-10</t>
  </si>
  <si>
    <t>6250-800-10</t>
  </si>
  <si>
    <t>6250-810-10</t>
  </si>
  <si>
    <t>6250-820-10</t>
  </si>
  <si>
    <t>6250-830-10</t>
  </si>
  <si>
    <t>6250-850-10</t>
  </si>
  <si>
    <t>6250-855-10</t>
  </si>
  <si>
    <t>6250-860-10</t>
  </si>
  <si>
    <t>6250-865-10</t>
  </si>
  <si>
    <t>6250-870-10</t>
  </si>
  <si>
    <t>6250-890-10</t>
  </si>
  <si>
    <t>6250-895-10</t>
  </si>
  <si>
    <t>6250-950-10</t>
  </si>
  <si>
    <t>6250-100-20</t>
  </si>
  <si>
    <t>6250-110-20</t>
  </si>
  <si>
    <t>6250-120-20</t>
  </si>
  <si>
    <t>6250-125-20</t>
  </si>
  <si>
    <t>6250-130-20</t>
  </si>
  <si>
    <t>6250-135-20</t>
  </si>
  <si>
    <t>6250-140-20</t>
  </si>
  <si>
    <t>6250-145-20</t>
  </si>
  <si>
    <t>6250-150-20</t>
  </si>
  <si>
    <t>6250-155-20</t>
  </si>
  <si>
    <t>6250-160-20</t>
  </si>
  <si>
    <t>6250-165-20</t>
  </si>
  <si>
    <t>6250-170-20</t>
  </si>
  <si>
    <t>6250-175-20</t>
  </si>
  <si>
    <t>6250-180-20</t>
  </si>
  <si>
    <t>6250-185-20</t>
  </si>
  <si>
    <t>6250-190-20</t>
  </si>
  <si>
    <t>6250-195-20</t>
  </si>
  <si>
    <t>6250-200-20</t>
  </si>
  <si>
    <t>6250-210-20</t>
  </si>
  <si>
    <t>6250-215-20</t>
  </si>
  <si>
    <t>6250-220-20</t>
  </si>
  <si>
    <t>6250-225-20</t>
  </si>
  <si>
    <t>6250-230-20</t>
  </si>
  <si>
    <t>6250-235-20</t>
  </si>
  <si>
    <t>6250-250-20</t>
  </si>
  <si>
    <t>6250-260-20</t>
  </si>
  <si>
    <t>6250-270-20</t>
  </si>
  <si>
    <t>6250-275-20</t>
  </si>
  <si>
    <t>6250-300-20</t>
  </si>
  <si>
    <t>6250-400-20</t>
  </si>
  <si>
    <t>6250-405-20</t>
  </si>
  <si>
    <t>6250-410-20</t>
  </si>
  <si>
    <t>6250-415-20</t>
  </si>
  <si>
    <t>6250-420-20</t>
  </si>
  <si>
    <t>6250-425-20</t>
  </si>
  <si>
    <t>6250-430-20</t>
  </si>
  <si>
    <t>6250-435-20</t>
  </si>
  <si>
    <t>6250-440-20</t>
  </si>
  <si>
    <t>6250-445-20</t>
  </si>
  <si>
    <t>6250-450-20</t>
  </si>
  <si>
    <t>6250-455-20</t>
  </si>
  <si>
    <t>6250-460-20</t>
  </si>
  <si>
    <t>6250-465-20</t>
  </si>
  <si>
    <t>6250-470-20</t>
  </si>
  <si>
    <t>6250-475-20</t>
  </si>
  <si>
    <t>6250-500-20</t>
  </si>
  <si>
    <t>6250-510-20</t>
  </si>
  <si>
    <t>6250-520-20</t>
  </si>
  <si>
    <t>6250-525-20</t>
  </si>
  <si>
    <t>6250-530-20</t>
  </si>
  <si>
    <t>6250-535-20</t>
  </si>
  <si>
    <t>6250-540-20</t>
  </si>
  <si>
    <t>6250-545-20</t>
  </si>
  <si>
    <t>6250-550-20</t>
  </si>
  <si>
    <t>6250-555-20</t>
  </si>
  <si>
    <t>6250-560-20</t>
  </si>
  <si>
    <t>6250-565-20</t>
  </si>
  <si>
    <t>6250-570-20</t>
  </si>
  <si>
    <t>6250-575-20</t>
  </si>
  <si>
    <t>6250-580-20</t>
  </si>
  <si>
    <t>6250-600-20</t>
  </si>
  <si>
    <t>6250-605-20</t>
  </si>
  <si>
    <t>6250-610-20</t>
  </si>
  <si>
    <t>6250-615-20</t>
  </si>
  <si>
    <t>6250-620-20</t>
  </si>
  <si>
    <t>6250-625-20</t>
  </si>
  <si>
    <t>6250-630-20</t>
  </si>
  <si>
    <t>6250-700-20</t>
  </si>
  <si>
    <t>6250-705-20</t>
  </si>
  <si>
    <t>6250-710-20</t>
  </si>
  <si>
    <t>6250-715-20</t>
  </si>
  <si>
    <t>6250-720-20</t>
  </si>
  <si>
    <t>6250-725-20</t>
  </si>
  <si>
    <t>6250-750-20</t>
  </si>
  <si>
    <t>6250-760-20</t>
  </si>
  <si>
    <t>6250-765-20</t>
  </si>
  <si>
    <t>6250-770-20</t>
  </si>
  <si>
    <t>6250-775-20</t>
  </si>
  <si>
    <t>6250-800-20</t>
  </si>
  <si>
    <t>6250-810-20</t>
  </si>
  <si>
    <t>6250-820-20</t>
  </si>
  <si>
    <t>6250-830-20</t>
  </si>
  <si>
    <t>6250-100-30</t>
  </si>
  <si>
    <t>6250-110-30</t>
  </si>
  <si>
    <t>6250-120-30</t>
  </si>
  <si>
    <t>6250-125-30</t>
  </si>
  <si>
    <t>6250-130-30</t>
  </si>
  <si>
    <t>6250-135-30</t>
  </si>
  <si>
    <t>6250-140-30</t>
  </si>
  <si>
    <t>6250-145-30</t>
  </si>
  <si>
    <t>6250-150-30</t>
  </si>
  <si>
    <t>6250-155-30</t>
  </si>
  <si>
    <t>6250-160-30</t>
  </si>
  <si>
    <t>6250-165-30</t>
  </si>
  <si>
    <t>6250-170-30</t>
  </si>
  <si>
    <t>6250-175-30</t>
  </si>
  <si>
    <t>6250-180-30</t>
  </si>
  <si>
    <t>6250-185-30</t>
  </si>
  <si>
    <t>6250-190-30</t>
  </si>
  <si>
    <t>6250-195-30</t>
  </si>
  <si>
    <t>6250-200-30</t>
  </si>
  <si>
    <t>6250-210-30</t>
  </si>
  <si>
    <t>6250-215-30</t>
  </si>
  <si>
    <t>6250-220-30</t>
  </si>
  <si>
    <t>6250-225-30</t>
  </si>
  <si>
    <t>6250-230-30</t>
  </si>
  <si>
    <t>6250-235-30</t>
  </si>
  <si>
    <t>6250-250-30</t>
  </si>
  <si>
    <t>6250-260-30</t>
  </si>
  <si>
    <t>6250-270-30</t>
  </si>
  <si>
    <t>6250-275-30</t>
  </si>
  <si>
    <t>6250-300-30</t>
  </si>
  <si>
    <t>6250-400-30</t>
  </si>
  <si>
    <t>6250-405-30</t>
  </si>
  <si>
    <t>6250-410-30</t>
  </si>
  <si>
    <t>6250-415-30</t>
  </si>
  <si>
    <t>6250-420-30</t>
  </si>
  <si>
    <t>6250-425-30</t>
  </si>
  <si>
    <t>6250-430-30</t>
  </si>
  <si>
    <t>6250-435-30</t>
  </si>
  <si>
    <t>6250-440-30</t>
  </si>
  <si>
    <t>6250-445-30</t>
  </si>
  <si>
    <t>6250-450-30</t>
  </si>
  <si>
    <t>6250-455-30</t>
  </si>
  <si>
    <t>6250-460-30</t>
  </si>
  <si>
    <t>6250-465-30</t>
  </si>
  <si>
    <t>6250-470-30</t>
  </si>
  <si>
    <t>6250-475-30</t>
  </si>
  <si>
    <t>6250-500-30</t>
  </si>
  <si>
    <t>6250-510-30</t>
  </si>
  <si>
    <t>6250-520-30</t>
  </si>
  <si>
    <t>6250-525-30</t>
  </si>
  <si>
    <t>6250-530-30</t>
  </si>
  <si>
    <t>6250-535-30</t>
  </si>
  <si>
    <t>6250-540-30</t>
  </si>
  <si>
    <t>6250-545-30</t>
  </si>
  <si>
    <t>6250-550-30</t>
  </si>
  <si>
    <t>6250-555-30</t>
  </si>
  <si>
    <t>6250-560-30</t>
  </si>
  <si>
    <t>6250-565-30</t>
  </si>
  <si>
    <t>6250-570-30</t>
  </si>
  <si>
    <t>6250-575-30</t>
  </si>
  <si>
    <t>6250-580-30</t>
  </si>
  <si>
    <t>6250-600-30</t>
  </si>
  <si>
    <t>6250-605-30</t>
  </si>
  <si>
    <t>6250-610-30</t>
  </si>
  <si>
    <t>6250-615-30</t>
  </si>
  <si>
    <t>6250-620-30</t>
  </si>
  <si>
    <t>6250-625-30</t>
  </si>
  <si>
    <t>6250-630-30</t>
  </si>
  <si>
    <t>6250-700-30</t>
  </si>
  <si>
    <t>6250-705-30</t>
  </si>
  <si>
    <t>6250-710-30</t>
  </si>
  <si>
    <t>6250-715-30</t>
  </si>
  <si>
    <t>6250-720-30</t>
  </si>
  <si>
    <t>6250-725-30</t>
  </si>
  <si>
    <t>6250-750-30</t>
  </si>
  <si>
    <t>6250-760-30</t>
  </si>
  <si>
    <t>6250-765-30</t>
  </si>
  <si>
    <t>6250-770-30</t>
  </si>
  <si>
    <t>6250-775-30</t>
  </si>
  <si>
    <t>6250-800-30</t>
  </si>
  <si>
    <t>6250-810-30</t>
  </si>
  <si>
    <t>6250-820-30</t>
  </si>
  <si>
    <t>6250-830-30</t>
  </si>
  <si>
    <t>6250-850-30</t>
  </si>
  <si>
    <t>6250-855-30</t>
  </si>
  <si>
    <t>6250-860-30</t>
  </si>
  <si>
    <t>6250-865-30</t>
  </si>
  <si>
    <t>6250-870-30</t>
  </si>
  <si>
    <t>6250-950-30</t>
  </si>
  <si>
    <t>6260-100-10</t>
  </si>
  <si>
    <t>6260-110-10</t>
  </si>
  <si>
    <t>6260-120-10</t>
  </si>
  <si>
    <t>6260-130-10</t>
  </si>
  <si>
    <t>6260-140-10</t>
  </si>
  <si>
    <t>6260-150-10</t>
  </si>
  <si>
    <t>6260-160-10</t>
  </si>
  <si>
    <t>6260-200-10</t>
  </si>
  <si>
    <t>6260-210-10</t>
  </si>
  <si>
    <t>6260-220-10</t>
  </si>
  <si>
    <t>6260-230-10</t>
  </si>
  <si>
    <t>6260-240-10</t>
  </si>
  <si>
    <t>6260-250-10</t>
  </si>
  <si>
    <t>6260-260-10</t>
  </si>
  <si>
    <t>6260-270-10</t>
  </si>
  <si>
    <t>6260-280-10</t>
  </si>
  <si>
    <t>6260-290-10</t>
  </si>
  <si>
    <t>6260-300-10</t>
  </si>
  <si>
    <t>6260-310-10</t>
  </si>
  <si>
    <t>6260-320-10</t>
  </si>
  <si>
    <t>6260-330-10</t>
  </si>
  <si>
    <t>6260-340-10</t>
  </si>
  <si>
    <t>6260-500-10</t>
  </si>
  <si>
    <t>6260-100-20</t>
  </si>
  <si>
    <t>6260-110-20</t>
  </si>
  <si>
    <t>6260-120-20</t>
  </si>
  <si>
    <t>6260-130-20</t>
  </si>
  <si>
    <t>6260-140-20</t>
  </si>
  <si>
    <t>6260-150-20</t>
  </si>
  <si>
    <t>6260-160-20</t>
  </si>
  <si>
    <t>6260-200-20</t>
  </si>
  <si>
    <t>6260-210-20</t>
  </si>
  <si>
    <t>6260-220-20</t>
  </si>
  <si>
    <t>6260-230-20</t>
  </si>
  <si>
    <t>6260-240-20</t>
  </si>
  <si>
    <t>6260-250-20</t>
  </si>
  <si>
    <t>6260-260-20</t>
  </si>
  <si>
    <t>6260-270-20</t>
  </si>
  <si>
    <t>6260-280-20</t>
  </si>
  <si>
    <t>6260-290-20</t>
  </si>
  <si>
    <t>6260-300-20</t>
  </si>
  <si>
    <t>6260-310-20</t>
  </si>
  <si>
    <t>6260-320-20</t>
  </si>
  <si>
    <t>6260-330-20</t>
  </si>
  <si>
    <t>6260-340-20</t>
  </si>
  <si>
    <t>6260-100-30</t>
  </si>
  <si>
    <t>6260-110-30</t>
  </si>
  <si>
    <t>6260-120-30</t>
  </si>
  <si>
    <t>6260-130-30</t>
  </si>
  <si>
    <t>6260-140-30</t>
  </si>
  <si>
    <t>6260-150-30</t>
  </si>
  <si>
    <t>6260-160-30</t>
  </si>
  <si>
    <t>6260-200-30</t>
  </si>
  <si>
    <t>6260-210-30</t>
  </si>
  <si>
    <t>6260-220-30</t>
  </si>
  <si>
    <t>6260-230-30</t>
  </si>
  <si>
    <t>6260-240-30</t>
  </si>
  <si>
    <t>6260-250-30</t>
  </si>
  <si>
    <t>6260-260-30</t>
  </si>
  <si>
    <t>6260-270-30</t>
  </si>
  <si>
    <t>6260-280-30</t>
  </si>
  <si>
    <t>6260-290-30</t>
  </si>
  <si>
    <t>6260-300-30</t>
  </si>
  <si>
    <t>6260-310-30</t>
  </si>
  <si>
    <t>6260-320-30</t>
  </si>
  <si>
    <t>6260-330-30</t>
  </si>
  <si>
    <t>6260-340-30</t>
  </si>
  <si>
    <t>6260-500-30</t>
  </si>
  <si>
    <t>6270-100-10</t>
  </si>
  <si>
    <t>6270-110-10</t>
  </si>
  <si>
    <t>6270-120-10</t>
  </si>
  <si>
    <t>6270-130-10</t>
  </si>
  <si>
    <t>6270-140-10</t>
  </si>
  <si>
    <t>6270-150-10</t>
  </si>
  <si>
    <t>6270-160-10</t>
  </si>
  <si>
    <t>6270-170-10</t>
  </si>
  <si>
    <t>6270-180-10</t>
  </si>
  <si>
    <t>6270-190-10</t>
  </si>
  <si>
    <t>6270-200-10</t>
  </si>
  <si>
    <t>6270-210-10</t>
  </si>
  <si>
    <t>6270-250-10</t>
  </si>
  <si>
    <t>6270-300-10</t>
  </si>
  <si>
    <t>6270-310-10</t>
  </si>
  <si>
    <t>6270-320-10</t>
  </si>
  <si>
    <t>6270-350-10</t>
  </si>
  <si>
    <t>6270-500-10</t>
  </si>
  <si>
    <t>6270-100-20</t>
  </si>
  <si>
    <t>6270-110-20</t>
  </si>
  <si>
    <t>6270-120-20</t>
  </si>
  <si>
    <t>6270-130-20</t>
  </si>
  <si>
    <t>6270-140-20</t>
  </si>
  <si>
    <t>6270-150-20</t>
  </si>
  <si>
    <t>6270-160-20</t>
  </si>
  <si>
    <t>6270-170-20</t>
  </si>
  <si>
    <t>6270-180-20</t>
  </si>
  <si>
    <t>6270-190-20</t>
  </si>
  <si>
    <t>6270-200-20</t>
  </si>
  <si>
    <t>6270-210-20</t>
  </si>
  <si>
    <t>6270-300-20</t>
  </si>
  <si>
    <t>6270-310-20</t>
  </si>
  <si>
    <t>6270-320-20</t>
  </si>
  <si>
    <t>6270-100-30</t>
  </si>
  <si>
    <t>6270-110-30</t>
  </si>
  <si>
    <t>6270-120-30</t>
  </si>
  <si>
    <t>6270-130-30</t>
  </si>
  <si>
    <t>6270-140-30</t>
  </si>
  <si>
    <t>6270-150-30</t>
  </si>
  <si>
    <t>6270-160-30</t>
  </si>
  <si>
    <t>6270-170-30</t>
  </si>
  <si>
    <t>6270-180-30</t>
  </si>
  <si>
    <t>6270-190-30</t>
  </si>
  <si>
    <t>6270-200-30</t>
  </si>
  <si>
    <t>6270-210-30</t>
  </si>
  <si>
    <t>6270-250-30</t>
  </si>
  <si>
    <t>6270-300-30</t>
  </si>
  <si>
    <t>6270-310-30</t>
  </si>
  <si>
    <t>6270-320-30</t>
  </si>
  <si>
    <t>6270-350-30</t>
  </si>
  <si>
    <t>6270-500-30</t>
  </si>
  <si>
    <t>6270-100-40</t>
  </si>
  <si>
    <t>6270-110-40</t>
  </si>
  <si>
    <t>6270-120-40</t>
  </si>
  <si>
    <t>6270-130-40</t>
  </si>
  <si>
    <t>6270-140-40</t>
  </si>
  <si>
    <t>6270-150-40</t>
  </si>
  <si>
    <t>6270-160-40</t>
  </si>
  <si>
    <t>6270-170-40</t>
  </si>
  <si>
    <t>6270-180-40</t>
  </si>
  <si>
    <t>6270-190-40</t>
  </si>
  <si>
    <t>6270-200-40</t>
  </si>
  <si>
    <t>6270-210-40</t>
  </si>
  <si>
    <t>6270-300-40</t>
  </si>
  <si>
    <t>6270-310-40</t>
  </si>
  <si>
    <t>6270-320-40</t>
  </si>
  <si>
    <t>6270-100-50</t>
  </si>
  <si>
    <t>6270-110-50</t>
  </si>
  <si>
    <t>6270-120-50</t>
  </si>
  <si>
    <t>6270-130-50</t>
  </si>
  <si>
    <t>6270-140-50</t>
  </si>
  <si>
    <t>6270-150-50</t>
  </si>
  <si>
    <t>6270-160-50</t>
  </si>
  <si>
    <t>6270-170-50</t>
  </si>
  <si>
    <t>6270-180-50</t>
  </si>
  <si>
    <t>6270-190-50</t>
  </si>
  <si>
    <t>6270-200-50</t>
  </si>
  <si>
    <t>6270-210-50</t>
  </si>
  <si>
    <t>6270-250-50</t>
  </si>
  <si>
    <t>6270-300-50</t>
  </si>
  <si>
    <t>6270-310-50</t>
  </si>
  <si>
    <t>6270-320-50</t>
  </si>
  <si>
    <t>6270-350-50</t>
  </si>
  <si>
    <t>6270-500-50</t>
  </si>
  <si>
    <t>6280-100-10</t>
  </si>
  <si>
    <t>6280-110-10</t>
  </si>
  <si>
    <t>6280-120-10</t>
  </si>
  <si>
    <t>6280-130-10</t>
  </si>
  <si>
    <t>6280-140-10</t>
  </si>
  <si>
    <t>6280-150-10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</si>
</sst>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409]mmmm\ d\,\ yyyy;@"/>
    <numFmt numFmtId="166" formatCode="#,##0\ [$€-1];[Red]\-#,##0\ [$€-1]"/>
    <numFmt numFmtId="167" formatCode="0.0000"/>
  </numFmts>
  <fonts count="3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sz val="16"/>
      <name val="Arial"/>
      <family val="2"/>
      <scheme val="minor"/>
    </font>
    <font>
      <i/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rgb="FFFF0000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20"/>
      <color rgb="FF7F7F7F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sz val="8"/>
      <color theme="3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rgb="FFC00000"/>
      <name val="Arial"/>
      <family val="2"/>
      <scheme val="minor"/>
    </font>
    <font>
      <sz val="11"/>
      <color theme="3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26"/>
      <name val="Arial"/>
      <family val="2"/>
      <scheme val="minor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5" xfId="0" applyBorder="1" applyAlignment="1" applyProtection="1">
      <alignment horizontal="left"/>
      <protection locked="0"/>
    </xf>
    <xf numFmtId="165" fontId="0" fillId="0" borderId="5" xfId="0" applyNumberFormat="1" applyBorder="1" applyAlignment="1" applyProtection="1">
      <alignment horizontal="left"/>
      <protection locked="0"/>
    </xf>
    <xf numFmtId="38" fontId="3" fillId="3" borderId="5" xfId="3" applyNumberFormat="1" applyFont="1" applyFill="1" applyBorder="1" applyAlignment="1" applyProtection="1">
      <alignment horizontal="right"/>
    </xf>
    <xf numFmtId="38" fontId="3" fillId="0" borderId="5" xfId="3" applyNumberFormat="1" applyFont="1" applyBorder="1" applyAlignment="1" applyProtection="1">
      <alignment horizontal="right"/>
      <protection locked="0"/>
    </xf>
    <xf numFmtId="0" fontId="3" fillId="3" borderId="5" xfId="3" applyNumberFormat="1" applyFont="1" applyFill="1" applyBorder="1" applyAlignment="1" applyProtection="1">
      <alignment horizontal="center"/>
    </xf>
    <xf numFmtId="0" fontId="3" fillId="0" borderId="5" xfId="3" applyNumberFormat="1" applyFont="1" applyBorder="1" applyAlignment="1" applyProtection="1">
      <alignment horizontal="center"/>
      <protection locked="0"/>
    </xf>
    <xf numFmtId="164" fontId="23" fillId="0" borderId="0" xfId="3" applyFont="1" applyProtection="1">
      <protection locked="0"/>
    </xf>
    <xf numFmtId="0" fontId="23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1" fillId="0" borderId="0" xfId="5"/>
    <xf numFmtId="0" fontId="10" fillId="0" borderId="0" xfId="5" applyFont="1"/>
    <xf numFmtId="17" fontId="5" fillId="0" borderId="0" xfId="5" quotePrefix="1" applyNumberFormat="1" applyFont="1"/>
    <xf numFmtId="0" fontId="22" fillId="0" borderId="0" xfId="5" applyFont="1"/>
    <xf numFmtId="0" fontId="11" fillId="0" borderId="0" xfId="5" applyFont="1"/>
    <xf numFmtId="0" fontId="12" fillId="0" borderId="0" xfId="5" applyFont="1" applyAlignment="1">
      <alignment horizontal="right" vertical="center"/>
    </xf>
    <xf numFmtId="0" fontId="13" fillId="0" borderId="0" xfId="5" applyFont="1"/>
    <xf numFmtId="0" fontId="14" fillId="0" borderId="0" xfId="5" applyFont="1"/>
    <xf numFmtId="0" fontId="15" fillId="0" borderId="0" xfId="5" quotePrefix="1" applyFont="1" applyAlignment="1">
      <alignment horizontal="right" vertical="center"/>
    </xf>
    <xf numFmtId="0" fontId="29" fillId="0" borderId="0" xfId="5" applyFont="1"/>
    <xf numFmtId="0" fontId="3" fillId="0" borderId="0" xfId="5" applyFont="1"/>
    <xf numFmtId="0" fontId="16" fillId="0" borderId="0" xfId="5" applyFont="1"/>
    <xf numFmtId="0" fontId="16" fillId="0" borderId="0" xfId="5" applyFont="1" applyAlignment="1">
      <alignment horizontal="left"/>
    </xf>
    <xf numFmtId="0" fontId="1" fillId="0" borderId="0" xfId="5" applyAlignment="1">
      <alignment horizontal="left"/>
    </xf>
    <xf numFmtId="0" fontId="1" fillId="0" borderId="0" xfId="5" applyAlignment="1">
      <alignment horizontal="right"/>
    </xf>
    <xf numFmtId="0" fontId="17" fillId="0" borderId="0" xfId="5" applyFont="1" applyAlignment="1">
      <alignment horizontal="right"/>
    </xf>
    <xf numFmtId="0" fontId="18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20" fillId="0" borderId="0" xfId="5" applyFont="1" applyAlignment="1">
      <alignment horizontal="right"/>
    </xf>
    <xf numFmtId="0" fontId="19" fillId="0" borderId="0" xfId="5" applyFont="1" applyAlignment="1">
      <alignment horizontal="right" vertical="center"/>
    </xf>
    <xf numFmtId="0" fontId="18" fillId="0" borderId="0" xfId="5" applyFont="1" applyAlignment="1">
      <alignment horizontal="right" vertical="center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3" fillId="0" borderId="0" xfId="0" applyFont="1"/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5" fillId="4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left" indent="1"/>
    </xf>
    <xf numFmtId="0" fontId="3" fillId="5" borderId="6" xfId="0" quotePrefix="1" applyFont="1" applyFill="1" applyBorder="1" applyAlignment="1">
      <alignment horizontal="center"/>
    </xf>
    <xf numFmtId="0" fontId="0" fillId="0" borderId="0" xfId="0" applyAlignment="1">
      <alignment horizontal="left" indent="2"/>
    </xf>
    <xf numFmtId="0" fontId="0" fillId="3" borderId="5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24" fillId="4" borderId="0" xfId="0" applyFont="1" applyFill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6" borderId="5" xfId="0" applyFill="1" applyBorder="1" applyAlignment="1">
      <alignment horizontal="left"/>
    </xf>
    <xf numFmtId="165" fontId="0" fillId="6" borderId="5" xfId="0" applyNumberForma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166" fontId="0" fillId="0" borderId="0" xfId="0" applyNumberFormat="1" applyAlignment="1">
      <alignment horizontal="left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vertical="top" indent="1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27" fillId="7" borderId="0" xfId="0" applyFont="1" applyFill="1"/>
    <xf numFmtId="0" fontId="28" fillId="8" borderId="0" xfId="0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indent="4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vertical="top" indent="2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wrapText="1" indent="4"/>
    </xf>
    <xf numFmtId="0" fontId="8" fillId="0" borderId="0" xfId="0" applyFont="1" applyAlignment="1">
      <alignment horizontal="left" indent="2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 vertical="top" indent="4"/>
    </xf>
    <xf numFmtId="0" fontId="3" fillId="0" borderId="0" xfId="0" applyFont="1" applyAlignment="1">
      <alignment horizontal="left" vertical="top" indent="3"/>
    </xf>
    <xf numFmtId="0" fontId="4" fillId="0" borderId="0" xfId="0" applyFont="1" applyAlignment="1">
      <alignment horizontal="left" vertical="top" indent="1"/>
    </xf>
    <xf numFmtId="0" fontId="25" fillId="0" borderId="0" xfId="0" applyFont="1" applyAlignment="1">
      <alignment horizontal="left"/>
    </xf>
    <xf numFmtId="0" fontId="4" fillId="0" borderId="0" xfId="0" applyFont="1" applyAlignment="1">
      <alignment horizontal="left" vertical="top" wrapText="1" indent="1"/>
    </xf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 vertical="top" indent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0" fillId="0" borderId="0" xfId="0" quotePrefix="1" applyNumberFormat="1"/>
    <xf numFmtId="167" fontId="0" fillId="0" borderId="0" xfId="0" quotePrefix="1" applyNumberFormat="1"/>
    <xf numFmtId="0" fontId="30" fillId="0" borderId="0" xfId="0" applyFont="1"/>
    <xf numFmtId="1" fontId="0" fillId="0" borderId="0" xfId="0" applyNumberFormat="1"/>
    <xf numFmtId="0" fontId="31" fillId="0" borderId="0" xfId="6" applyAlignment="1">
      <alignment horizontal="center"/>
    </xf>
    <xf numFmtId="0" fontId="32" fillId="4" borderId="0" xfId="0" applyFont="1" applyFill="1"/>
    <xf numFmtId="0" fontId="33" fillId="8" borderId="0" xfId="0" applyFont="1" applyFill="1"/>
    <xf numFmtId="0" fontId="3" fillId="0" borderId="0" xfId="0" applyFont="1" applyAlignment="1">
      <alignment horizontal="center" wrapText="1"/>
    </xf>
    <xf numFmtId="10" fontId="3" fillId="3" borderId="5" xfId="4" applyNumberFormat="1" applyFont="1" applyFill="1" applyBorder="1" applyAlignment="1" applyProtection="1">
      <alignment horizontal="right" indent="1"/>
    </xf>
    <xf numFmtId="165" fontId="0" fillId="0" borderId="0" xfId="0" applyNumberForma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0" borderId="0" xfId="0" applyAlignment="1"/>
  </cellXfs>
  <cellStyles count="7">
    <cellStyle name="Comma" xfId="3" builtinId="3"/>
    <cellStyle name="Comma 2" xfId="1" xr:uid="{00000000-0005-0000-0000-00002F000000}"/>
    <cellStyle name="Comma 2 2" xfId="2" xr:uid="{51A83651-99BB-496C-88E4-266E9E66C437}"/>
    <cellStyle name="Hyperlink" xfId="6" builtinId="8"/>
    <cellStyle name="Normal" xfId="0" builtinId="0"/>
    <cellStyle name="Normal 2" xfId="5" xr:uid="{D8B7A67F-6ADC-4667-8EE6-A89BD1243341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BED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22</xdr:row>
      <xdr:rowOff>108857</xdr:rowOff>
    </xdr:from>
    <xdr:to>
      <xdr:col>3</xdr:col>
      <xdr:colOff>693964</xdr:colOff>
      <xdr:row>24</xdr:row>
      <xdr:rowOff>103414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DBF0AC6-7692-4786-BF99-2C9D0B633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972300"/>
          <a:ext cx="3030764" cy="3501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101600</xdr:rowOff>
    </xdr:from>
    <xdr:to>
      <xdr:col>1</xdr:col>
      <xdr:colOff>3992336</xdr:colOff>
      <xdr:row>0</xdr:row>
      <xdr:rowOff>558800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4C0E9DC-3F98-4DED-ADC4-D69E2B8D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101600"/>
          <a:ext cx="3992336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94343</xdr:rowOff>
    </xdr:from>
    <xdr:to>
      <xdr:col>2</xdr:col>
      <xdr:colOff>359228</xdr:colOff>
      <xdr:row>0</xdr:row>
      <xdr:rowOff>551543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8931D82-718F-4532-8366-5D00406F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1214" y="94343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114300</xdr:rowOff>
    </xdr:from>
    <xdr:to>
      <xdr:col>1</xdr:col>
      <xdr:colOff>3996872</xdr:colOff>
      <xdr:row>0</xdr:row>
      <xdr:rowOff>571500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A5714C2-8110-48A6-8676-ED594B62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114300"/>
          <a:ext cx="399687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83457</xdr:rowOff>
    </xdr:from>
    <xdr:to>
      <xdr:col>1</xdr:col>
      <xdr:colOff>4001407</xdr:colOff>
      <xdr:row>0</xdr:row>
      <xdr:rowOff>540657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40297F9-EB91-4FEF-B6A8-86B00A08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83457"/>
          <a:ext cx="4001407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78013</xdr:rowOff>
    </xdr:from>
    <xdr:to>
      <xdr:col>1</xdr:col>
      <xdr:colOff>3980906</xdr:colOff>
      <xdr:row>0</xdr:row>
      <xdr:rowOff>535213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F62BFD8-DB54-4A4E-BB8D-292C5C88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78013"/>
          <a:ext cx="3980906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114299</xdr:rowOff>
    </xdr:from>
    <xdr:to>
      <xdr:col>1</xdr:col>
      <xdr:colOff>3989977</xdr:colOff>
      <xdr:row>0</xdr:row>
      <xdr:rowOff>571499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D0709C2-D87D-4981-A667-ECB9F1028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114299"/>
          <a:ext cx="3989977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110671</xdr:rowOff>
    </xdr:from>
    <xdr:to>
      <xdr:col>1</xdr:col>
      <xdr:colOff>3987891</xdr:colOff>
      <xdr:row>0</xdr:row>
      <xdr:rowOff>567871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5FE8206-6B26-4EA2-9734-EF413256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110671"/>
          <a:ext cx="3987891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90714</xdr:rowOff>
    </xdr:from>
    <xdr:to>
      <xdr:col>1</xdr:col>
      <xdr:colOff>3980906</xdr:colOff>
      <xdr:row>0</xdr:row>
      <xdr:rowOff>547914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1A46C5C-A8B3-405B-8DD0-E0AAB003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90714"/>
          <a:ext cx="3980906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72571</xdr:rowOff>
    </xdr:from>
    <xdr:to>
      <xdr:col>1</xdr:col>
      <xdr:colOff>3976370</xdr:colOff>
      <xdr:row>0</xdr:row>
      <xdr:rowOff>529771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64CF505-68AF-4B8F-8CF8-F8A8338B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72571"/>
          <a:ext cx="397637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2385-B242-48F2-A374-CCF9F7F7E53D}">
  <dimension ref="A1:P35"/>
  <sheetViews>
    <sheetView showGridLines="0" tabSelected="1" zoomScale="70" zoomScaleNormal="70" workbookViewId="0"/>
  </sheetViews>
  <sheetFormatPr defaultColWidth="11.875" defaultRowHeight="14.1"/>
  <cols>
    <col min="1" max="1" width="11.875" style="17"/>
    <col min="2" max="2" width="6.875" style="17" customWidth="1"/>
    <col min="3" max="3" width="11.875" style="17"/>
    <col min="4" max="7" width="10.875" style="17" customWidth="1"/>
    <col min="8" max="8" width="10.125" style="17" customWidth="1"/>
    <col min="9" max="16384" width="11.875" style="17"/>
  </cols>
  <sheetData>
    <row r="1" spans="1:16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8" spans="1:16">
      <c r="A8" s="19" t="s">
        <v>0</v>
      </c>
    </row>
    <row r="14" spans="1:16" s="21" customFormat="1" ht="54.95" customHeight="1">
      <c r="A14" s="20" t="s">
        <v>1</v>
      </c>
    </row>
    <row r="15" spans="1:16" s="21" customFormat="1" ht="54.95" customHeight="1">
      <c r="A15" s="20" t="s">
        <v>2</v>
      </c>
      <c r="J15" s="22"/>
    </row>
    <row r="16" spans="1:16" s="21" customFormat="1" ht="54.95" customHeight="1">
      <c r="A16" s="23" t="s">
        <v>3</v>
      </c>
      <c r="J16" s="22"/>
    </row>
    <row r="17" spans="1:10" s="21" customFormat="1" ht="54.95" customHeight="1">
      <c r="A17" s="23" t="s">
        <v>4</v>
      </c>
    </row>
    <row r="18" spans="1:10" ht="52.35" customHeight="1">
      <c r="A18" s="24" t="s">
        <v>5</v>
      </c>
      <c r="J18" s="25"/>
    </row>
    <row r="19" spans="1:10" ht="24.95">
      <c r="J19" s="25"/>
    </row>
    <row r="20" spans="1:10" s="27" customFormat="1" ht="32.450000000000003">
      <c r="A20" s="26"/>
    </row>
    <row r="28" spans="1:10">
      <c r="A28" s="28"/>
      <c r="C28" s="29" t="s">
        <v>6</v>
      </c>
    </row>
    <row r="29" spans="1:10">
      <c r="C29" s="29" t="s">
        <v>7</v>
      </c>
    </row>
    <row r="30" spans="1:10">
      <c r="C30" s="30"/>
      <c r="G30" s="31"/>
    </row>
    <row r="31" spans="1:10">
      <c r="C31" s="29" t="s">
        <v>8</v>
      </c>
      <c r="G31" s="32"/>
    </row>
    <row r="32" spans="1:10">
      <c r="C32" s="29" t="s">
        <v>9</v>
      </c>
      <c r="G32" s="31"/>
    </row>
    <row r="33" spans="1:10">
      <c r="A33" s="33"/>
      <c r="C33" s="29" t="s">
        <v>10</v>
      </c>
      <c r="E33" s="34"/>
      <c r="H33" s="35" t="s">
        <v>11</v>
      </c>
      <c r="J33" s="36"/>
    </row>
    <row r="34" spans="1:10">
      <c r="A34" s="33"/>
      <c r="J34" s="36"/>
    </row>
    <row r="35" spans="1:10">
      <c r="A35" s="33"/>
      <c r="J35" s="37"/>
    </row>
  </sheetData>
  <sheetProtection algorithmName="SHA-512" hashValue="QjaQhIC6Ui9XIH2eHXRARCQF14l0fMqrd55RpwpBiGnxI04QgNizxUfVqlczFkvXqdpYkxy8dE6OsZzgAkxpeA==" saltValue="pxsKPOqX2jNT03+mLhJkCQ==" spinCount="100000" sheet="1" objects="1" scenarios="1"/>
  <pageMargins left="0.7" right="0.7" top="0.75" bottom="0.74" header="0.3" footer="0.3"/>
  <pageSetup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338D-5293-41FA-9658-87DABD25E219}">
  <sheetPr>
    <pageSetUpPr fitToPage="1"/>
  </sheetPr>
  <dimension ref="A1:L27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60.875" style="9" customWidth="1"/>
    <col min="3" max="3" width="9" style="11" customWidth="1"/>
    <col min="4" max="6" width="16.625" style="11" customWidth="1"/>
    <col min="7" max="7" width="3.625" style="10" customWidth="1"/>
    <col min="8" max="8" width="14.25" style="12" bestFit="1" customWidth="1"/>
    <col min="9" max="9" width="23.75" style="13" bestFit="1" customWidth="1"/>
    <col min="10" max="16384" width="8.625" style="9"/>
  </cols>
  <sheetData>
    <row r="1" spans="1:9" ht="47.1" customHeight="1">
      <c r="A1" s="38"/>
      <c r="B1"/>
      <c r="C1" s="41"/>
      <c r="D1" s="41"/>
      <c r="E1" s="41"/>
      <c r="F1" s="41"/>
      <c r="G1" s="38"/>
      <c r="H1" s="42"/>
      <c r="I1" s="57"/>
    </row>
    <row r="2" spans="1:9" ht="20.45" thickBot="1">
      <c r="A2" s="38"/>
      <c r="B2" s="58" t="s">
        <v>12</v>
      </c>
      <c r="C2" s="58"/>
      <c r="D2" s="58"/>
      <c r="E2" s="58"/>
      <c r="F2" s="58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09"/>
      <c r="C6" s="49"/>
      <c r="D6" s="49"/>
      <c r="E6" s="49"/>
      <c r="F6" s="49"/>
      <c r="G6" s="38"/>
      <c r="H6" s="42" t="s">
        <v>719</v>
      </c>
      <c r="I6" s="57"/>
    </row>
    <row r="7" spans="1:9">
      <c r="A7" s="38"/>
      <c r="B7"/>
      <c r="C7" s="41"/>
      <c r="D7" s="41"/>
      <c r="E7" s="41"/>
      <c r="F7" s="41"/>
      <c r="G7" s="38"/>
      <c r="H7" s="42"/>
      <c r="I7" s="57"/>
    </row>
    <row r="8" spans="1:9" ht="14.45" thickBot="1">
      <c r="A8" s="38"/>
      <c r="B8" s="50" t="s">
        <v>35</v>
      </c>
      <c r="C8" s="51"/>
      <c r="D8" s="41" t="s">
        <v>54</v>
      </c>
      <c r="E8" s="51"/>
      <c r="F8" s="51"/>
      <c r="G8" s="38"/>
      <c r="H8" s="42"/>
      <c r="I8" s="57"/>
    </row>
    <row r="9" spans="1:9" ht="14.45" thickBot="1">
      <c r="A9" s="38"/>
      <c r="B9" s="54" t="s">
        <v>720</v>
      </c>
      <c r="C9" s="51"/>
      <c r="D9" s="54">
        <v>10</v>
      </c>
      <c r="E9" s="51"/>
      <c r="F9" s="51"/>
      <c r="G9" s="38"/>
      <c r="H9" s="42"/>
      <c r="I9" s="57"/>
    </row>
    <row r="10" spans="1:9">
      <c r="A10" s="38"/>
      <c r="B10"/>
      <c r="C10" s="41"/>
      <c r="D10" s="41"/>
      <c r="E10" s="41"/>
      <c r="F10" s="41"/>
      <c r="G10" s="38"/>
      <c r="H10" s="42"/>
      <c r="I10" s="57"/>
    </row>
    <row r="11" spans="1:9" ht="14.45" thickBot="1">
      <c r="A11" s="38"/>
      <c r="B11" s="50" t="s">
        <v>721</v>
      </c>
      <c r="C11" s="41"/>
      <c r="D11" s="41"/>
      <c r="E11" s="41"/>
      <c r="F11" s="41"/>
      <c r="G11" s="38"/>
      <c r="H11" s="42" t="s">
        <v>722</v>
      </c>
      <c r="I11" s="57"/>
    </row>
    <row r="12" spans="1:9" ht="14.45" thickBot="1">
      <c r="A12" s="38"/>
      <c r="B12" s="63" t="s">
        <v>723</v>
      </c>
      <c r="C12" s="54" t="s">
        <v>724</v>
      </c>
      <c r="D12" s="4"/>
      <c r="E12" s="41"/>
      <c r="F12" s="41"/>
      <c r="G12" s="38"/>
      <c r="H12" s="42" t="s">
        <v>90</v>
      </c>
      <c r="I12" s="57"/>
    </row>
    <row r="13" spans="1:9" ht="14.45" thickBot="1">
      <c r="A13" s="38"/>
      <c r="B13" s="63" t="s">
        <v>725</v>
      </c>
      <c r="C13" s="54" t="s">
        <v>726</v>
      </c>
      <c r="D13" s="4"/>
      <c r="E13" s="41"/>
      <c r="F13" s="41"/>
      <c r="G13" s="38"/>
      <c r="H13" s="42" t="s">
        <v>90</v>
      </c>
      <c r="I13" s="57"/>
    </row>
    <row r="14" spans="1:9" ht="14.45" thickBot="1">
      <c r="A14" s="38"/>
      <c r="B14" s="63" t="s">
        <v>727</v>
      </c>
      <c r="C14" s="54" t="s">
        <v>728</v>
      </c>
      <c r="D14" s="4"/>
      <c r="E14" s="41"/>
      <c r="F14" s="41"/>
      <c r="G14" s="38"/>
      <c r="H14" s="42" t="s">
        <v>90</v>
      </c>
      <c r="I14" s="57"/>
    </row>
    <row r="15" spans="1:9" ht="14.45" thickBot="1">
      <c r="A15" s="38"/>
      <c r="B15"/>
      <c r="C15" s="41"/>
      <c r="D15" s="41"/>
      <c r="E15" s="41"/>
      <c r="F15" s="41"/>
      <c r="G15" s="38"/>
      <c r="H15" s="42"/>
      <c r="I15" s="57"/>
    </row>
    <row r="16" spans="1:9" ht="14.45" thickBot="1">
      <c r="A16" s="38"/>
      <c r="B16" s="39" t="s">
        <v>729</v>
      </c>
      <c r="C16" s="54" t="s">
        <v>730</v>
      </c>
      <c r="D16" s="3" t="e">
        <f>ROUND(AVERAGE(D12:D14),0)</f>
        <v>#DIV/0!</v>
      </c>
      <c r="E16" s="41" t="s">
        <v>463</v>
      </c>
      <c r="F16" s="41"/>
      <c r="G16" s="38"/>
      <c r="H16" s="42" t="s">
        <v>731</v>
      </c>
      <c r="I16" s="57"/>
    </row>
    <row r="17" spans="1:12" ht="14.45" thickBot="1">
      <c r="A17" s="38"/>
      <c r="B17"/>
      <c r="C17" s="41"/>
      <c r="D17" s="41"/>
      <c r="E17" s="41"/>
      <c r="F17" s="41"/>
      <c r="G17" s="38"/>
      <c r="H17" s="42"/>
      <c r="I17" s="57"/>
    </row>
    <row r="18" spans="1:12" ht="14.45" thickBot="1">
      <c r="A18" s="38"/>
      <c r="B18" s="46" t="s">
        <v>732</v>
      </c>
      <c r="C18" s="54" t="s">
        <v>733</v>
      </c>
      <c r="D18" s="3" t="e">
        <f>ROUND(D16*0.15,0)</f>
        <v>#DIV/0!</v>
      </c>
      <c r="E18" s="41"/>
      <c r="F18" s="41"/>
      <c r="G18" s="38"/>
      <c r="H18" s="42" t="s">
        <v>731</v>
      </c>
      <c r="I18" s="57"/>
    </row>
    <row r="19" spans="1:12" ht="14.45" thickBot="1">
      <c r="A19" s="38"/>
      <c r="B19" s="46"/>
      <c r="C19" s="51"/>
      <c r="D19" s="41"/>
      <c r="E19" s="41"/>
      <c r="F19" s="41"/>
      <c r="G19" s="38"/>
      <c r="H19" s="42"/>
      <c r="I19" s="57"/>
    </row>
    <row r="20" spans="1:12" ht="14.45" thickBot="1">
      <c r="A20" s="38"/>
      <c r="B20" s="50" t="s">
        <v>734</v>
      </c>
      <c r="C20" s="54" t="s">
        <v>735</v>
      </c>
      <c r="D20" s="3" t="e">
        <f>ROUND(D18*12.5,0)</f>
        <v>#DIV/0!</v>
      </c>
      <c r="E20" s="41"/>
      <c r="F20" s="41"/>
      <c r="G20" s="38"/>
      <c r="H20" s="42" t="s">
        <v>71</v>
      </c>
      <c r="I20" s="57"/>
    </row>
    <row r="22" spans="1:12" s="16" customFormat="1">
      <c r="A22" s="10"/>
      <c r="B22" s="9"/>
      <c r="C22" s="11"/>
      <c r="D22" s="11"/>
      <c r="E22" s="11"/>
      <c r="F22" s="11"/>
      <c r="G22" s="10"/>
      <c r="H22" s="12"/>
      <c r="I22" s="13"/>
      <c r="J22" s="9"/>
      <c r="K22" s="9"/>
      <c r="L22" s="9"/>
    </row>
    <row r="23" spans="1:12" s="16" customFormat="1">
      <c r="A23" s="10"/>
      <c r="B23" s="9"/>
      <c r="C23" s="11"/>
      <c r="D23" s="11"/>
      <c r="E23" s="11"/>
      <c r="F23" s="11"/>
      <c r="G23" s="10"/>
      <c r="H23" s="12"/>
      <c r="I23" s="13"/>
      <c r="J23" s="9"/>
      <c r="K23" s="9"/>
      <c r="L23" s="9"/>
    </row>
    <row r="24" spans="1:12" s="16" customFormat="1">
      <c r="A24" s="10"/>
      <c r="B24" s="9"/>
      <c r="C24" s="11"/>
      <c r="D24" s="11"/>
      <c r="E24" s="11"/>
      <c r="F24" s="11"/>
      <c r="G24" s="10"/>
      <c r="H24" s="12"/>
      <c r="I24" s="13"/>
      <c r="J24" s="9"/>
      <c r="K24" s="9"/>
      <c r="L24" s="9"/>
    </row>
    <row r="25" spans="1:12" s="16" customFormat="1">
      <c r="A25" s="10"/>
      <c r="B25" s="9"/>
      <c r="C25" s="11"/>
      <c r="D25" s="11"/>
      <c r="E25" s="11"/>
      <c r="F25" s="11"/>
      <c r="G25" s="10"/>
      <c r="H25" s="12"/>
      <c r="I25" s="13"/>
      <c r="J25" s="9"/>
      <c r="K25" s="9"/>
      <c r="L25" s="9"/>
    </row>
    <row r="26" spans="1:12" s="16" customFormat="1">
      <c r="A26" s="10"/>
      <c r="B26" s="9"/>
      <c r="C26" s="11"/>
      <c r="D26" s="11"/>
      <c r="E26" s="11"/>
      <c r="F26" s="11"/>
      <c r="G26" s="10"/>
      <c r="H26" s="12"/>
      <c r="I26" s="13"/>
      <c r="J26" s="9"/>
      <c r="K26" s="9"/>
      <c r="L26" s="9"/>
    </row>
    <row r="27" spans="1:12" s="16" customFormat="1">
      <c r="A27" s="10"/>
      <c r="B27" s="9"/>
      <c r="C27" s="11"/>
      <c r="D27" s="11"/>
      <c r="E27" s="11"/>
      <c r="F27" s="11"/>
      <c r="G27" s="10"/>
      <c r="H27" s="12"/>
      <c r="I27" s="13"/>
      <c r="J27" s="9"/>
      <c r="K27" s="9"/>
      <c r="L27" s="9"/>
    </row>
  </sheetData>
  <sheetProtection algorithmName="SHA-512" hashValue="A2rU63HeY4GuRvz2iojWzRA29YwxPkZD7weAyidsJMPExF+dYTsr/jl/E7fm1h/B5DzW4GYAac8o4IZN4E5ScQ==" saltValue="KXUsH0UzVDchgV4uj6hkVA==" spinCount="100000" sheet="1" objects="1" scenarios="1"/>
  <mergeCells count="1">
    <mergeCell ref="D3:F3"/>
  </mergeCells>
  <printOptions horizontalCentered="1" gridLines="1"/>
  <pageMargins left="0.70866141732283505" right="0.70866141732283505" top="0.74803149606299202" bottom="0.74803149606299202" header="0.31496062992126" footer="0.31496062992126"/>
  <pageSetup scale="69" fitToHeight="0" orientation="landscape" r:id="rId1"/>
  <headerFooter>
    <oddFooter>&amp;CClassification: Protected B&amp;R&amp;P/&amp;N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A7FC-A838-4CA3-AF06-1EE03261E29C}">
  <dimension ref="A1:B653"/>
  <sheetViews>
    <sheetView zoomScale="70" zoomScaleNormal="70" workbookViewId="0">
      <selection activeCell="D1" sqref="D1"/>
    </sheetView>
  </sheetViews>
  <sheetFormatPr defaultColWidth="8.125" defaultRowHeight="14.1"/>
  <cols>
    <col min="1" max="1" width="21.375" bestFit="1" customWidth="1"/>
    <col min="2" max="2" width="29.125" customWidth="1"/>
  </cols>
  <sheetData>
    <row r="1" spans="1:2">
      <c r="A1" s="106" t="s">
        <v>736</v>
      </c>
      <c r="B1" s="107" t="s">
        <v>737</v>
      </c>
    </row>
    <row r="2" spans="1:2">
      <c r="A2" s="106" t="s">
        <v>738</v>
      </c>
      <c r="B2" t="str">
        <f>IF(ToC!D3="","",ToC!D3)</f>
        <v/>
      </c>
    </row>
    <row r="3" spans="1:2">
      <c r="A3" s="106" t="s">
        <v>739</v>
      </c>
      <c r="B3" t="str">
        <f>IF(ToC!D4="","",ToC!D4)</f>
        <v/>
      </c>
    </row>
    <row r="4" spans="1:2">
      <c r="A4" s="106" t="s">
        <v>740</v>
      </c>
      <c r="B4" s="113" t="str">
        <f>IF(ToC!D5="","",ToC!D5)</f>
        <v/>
      </c>
    </row>
    <row r="5" spans="1:2">
      <c r="A5" t="s">
        <v>741</v>
      </c>
      <c r="B5" s="104">
        <f>IF(CAR!D13="","",CAR!D13)</f>
        <v>0</v>
      </c>
    </row>
    <row r="6" spans="1:2">
      <c r="A6" t="s">
        <v>742</v>
      </c>
      <c r="B6" s="104">
        <f>IF(CAR!D14="","",CAR!D14)</f>
        <v>0</v>
      </c>
    </row>
    <row r="7" spans="1:2">
      <c r="A7" t="s">
        <v>743</v>
      </c>
      <c r="B7" s="104">
        <f>IF(CAR!D16="","",CAR!D16)</f>
        <v>0</v>
      </c>
    </row>
    <row r="8" spans="1:2">
      <c r="A8" t="s">
        <v>744</v>
      </c>
      <c r="B8" s="104">
        <f>IF(CAR!D20="","",CAR!D20)</f>
        <v>0</v>
      </c>
    </row>
    <row r="9" spans="1:2">
      <c r="A9" t="s">
        <v>745</v>
      </c>
      <c r="B9" s="104" t="e">
        <f>IF(CAR!D21="","",CAR!D21)</f>
        <v>#DIV/0!</v>
      </c>
    </row>
    <row r="10" spans="1:2">
      <c r="A10" t="s">
        <v>746</v>
      </c>
      <c r="B10" s="104" t="e">
        <f>IF(CAR!D23="","",CAR!D23)</f>
        <v>#DIV/0!</v>
      </c>
    </row>
    <row r="11" spans="1:2">
      <c r="A11" t="s">
        <v>747</v>
      </c>
      <c r="B11" s="105" t="e">
        <f>IF(CAR!E26="","",CAR!E26)</f>
        <v>#DIV/0!</v>
      </c>
    </row>
    <row r="12" spans="1:2">
      <c r="A12" t="s">
        <v>748</v>
      </c>
      <c r="B12" s="105" t="e">
        <f>IF(CAR!E28="","",CAR!E28)</f>
        <v>#DIV/0!</v>
      </c>
    </row>
    <row r="13" spans="1:2">
      <c r="A13" t="s">
        <v>749</v>
      </c>
      <c r="B13" s="104">
        <f>IF(CAR!D36="","",CAR!D36)</f>
        <v>0</v>
      </c>
    </row>
    <row r="14" spans="1:2">
      <c r="A14" t="s">
        <v>750</v>
      </c>
      <c r="B14" s="104">
        <f>IF(CAR!D40="","",CAR!D40)</f>
        <v>0</v>
      </c>
    </row>
    <row r="15" spans="1:2">
      <c r="A15" t="s">
        <v>751</v>
      </c>
      <c r="B15" s="104">
        <f>IF(CAR!D41="","",CAR!D41)</f>
        <v>0</v>
      </c>
    </row>
    <row r="16" spans="1:2">
      <c r="A16" t="s">
        <v>752</v>
      </c>
      <c r="B16" s="104">
        <f>IF(CAR!D42="","",CAR!D42)</f>
        <v>0</v>
      </c>
    </row>
    <row r="17" spans="1:2">
      <c r="A17" t="s">
        <v>753</v>
      </c>
      <c r="B17" s="104">
        <f>IF(CAR!D43="","",CAR!D43)</f>
        <v>0</v>
      </c>
    </row>
    <row r="18" spans="1:2">
      <c r="A18" t="s">
        <v>754</v>
      </c>
      <c r="B18" s="104">
        <f>IF(CAR!D45="","",CAR!D45)</f>
        <v>0</v>
      </c>
    </row>
    <row r="19" spans="1:2">
      <c r="A19" t="s">
        <v>755</v>
      </c>
      <c r="B19" s="105" t="e">
        <f>IF(CAR!E48="","",CAR!E48)</f>
        <v>#DIV/0!</v>
      </c>
    </row>
    <row r="20" spans="1:2">
      <c r="A20" t="s">
        <v>756</v>
      </c>
      <c r="B20" s="104">
        <f>IF('CAR (transition)'!D13="","",'CAR (transition)'!D13)</f>
        <v>0</v>
      </c>
    </row>
    <row r="21" spans="1:2">
      <c r="A21" t="s">
        <v>757</v>
      </c>
      <c r="B21" s="104">
        <f>IF('CAR (transition)'!D14="","",'CAR (transition)'!D14)</f>
        <v>0</v>
      </c>
    </row>
    <row r="22" spans="1:2">
      <c r="A22" t="s">
        <v>758</v>
      </c>
      <c r="B22" s="104">
        <f>IF('CAR (transition)'!D16="","",'CAR (transition)'!D16)</f>
        <v>0</v>
      </c>
    </row>
    <row r="23" spans="1:2">
      <c r="A23" t="s">
        <v>759</v>
      </c>
      <c r="B23" s="104">
        <f>IF('CAR (transition)'!D20="","",'CAR (transition)'!D20)</f>
        <v>0</v>
      </c>
    </row>
    <row r="24" spans="1:2">
      <c r="A24" t="s">
        <v>760</v>
      </c>
      <c r="B24" s="104" t="e">
        <f>IF('CAR (transition)'!D21="","",'CAR (transition)'!D21)</f>
        <v>#DIV/0!</v>
      </c>
    </row>
    <row r="25" spans="1:2">
      <c r="A25" t="s">
        <v>761</v>
      </c>
      <c r="B25" s="104" t="e">
        <f>IF('CAR (transition)'!D23="","",'CAR (transition)'!D23)</f>
        <v>#DIV/0!</v>
      </c>
    </row>
    <row r="26" spans="1:2">
      <c r="A26" t="s">
        <v>762</v>
      </c>
      <c r="B26" s="105" t="e">
        <f>IF('CAR (transition)'!E26="","",'CAR (transition)'!E26)</f>
        <v>#DIV/0!</v>
      </c>
    </row>
    <row r="27" spans="1:2">
      <c r="A27" t="s">
        <v>763</v>
      </c>
      <c r="B27" s="105" t="e">
        <f>IF('CAR (transition)'!E28="","",'CAR (transition)'!E28)</f>
        <v>#DIV/0!</v>
      </c>
    </row>
    <row r="28" spans="1:2">
      <c r="A28" t="s">
        <v>764</v>
      </c>
      <c r="B28" s="104">
        <f>IF('CAR (transition)'!D36="","",'CAR (transition)'!D36)</f>
        <v>0</v>
      </c>
    </row>
    <row r="29" spans="1:2">
      <c r="A29" t="s">
        <v>765</v>
      </c>
      <c r="B29" s="104">
        <f>IF('CAR (transition)'!D40="","",'CAR (transition)'!D40)</f>
        <v>0</v>
      </c>
    </row>
    <row r="30" spans="1:2">
      <c r="A30" t="s">
        <v>766</v>
      </c>
      <c r="B30" s="104">
        <f>IF('CAR (transition)'!D41="","",'CAR (transition)'!D41)</f>
        <v>0</v>
      </c>
    </row>
    <row r="31" spans="1:2">
      <c r="A31" t="s">
        <v>767</v>
      </c>
      <c r="B31" s="104">
        <f>IF('CAR (transition)'!D42="","",'CAR (transition)'!D42)</f>
        <v>0</v>
      </c>
    </row>
    <row r="32" spans="1:2">
      <c r="A32" t="s">
        <v>768</v>
      </c>
      <c r="B32" s="104">
        <f>IF('CAR (transition)'!D43="","",'CAR (transition)'!D43)</f>
        <v>0</v>
      </c>
    </row>
    <row r="33" spans="1:2">
      <c r="A33" t="s">
        <v>769</v>
      </c>
      <c r="B33" s="104">
        <f>IF('CAR (transition)'!D45="","",'CAR (transition)'!D45)</f>
        <v>0</v>
      </c>
    </row>
    <row r="34" spans="1:2">
      <c r="A34" t="s">
        <v>770</v>
      </c>
      <c r="B34" s="105" t="e">
        <f>IF('CAR (transition)'!E48="","",'CAR (transition)'!E48)</f>
        <v>#DIV/0!</v>
      </c>
    </row>
    <row r="35" spans="1:2">
      <c r="A35" t="s">
        <v>771</v>
      </c>
      <c r="B35" s="104" t="str">
        <f>IF(Capital!D12="","",Capital!D12)</f>
        <v/>
      </c>
    </row>
    <row r="36" spans="1:2">
      <c r="A36" t="s">
        <v>772</v>
      </c>
      <c r="B36" s="104" t="str">
        <f>IF(Capital!D13="","",Capital!D13)</f>
        <v/>
      </c>
    </row>
    <row r="37" spans="1:2">
      <c r="A37" t="s">
        <v>773</v>
      </c>
      <c r="B37" s="104" t="str">
        <f>IF(Capital!D14="","",Capital!D14)</f>
        <v/>
      </c>
    </row>
    <row r="38" spans="1:2">
      <c r="A38" t="s">
        <v>774</v>
      </c>
      <c r="B38" s="104" t="str">
        <f>IF(Capital!D16="","",Capital!D16)</f>
        <v/>
      </c>
    </row>
    <row r="39" spans="1:2">
      <c r="A39" t="s">
        <v>775</v>
      </c>
      <c r="B39" s="104" t="str">
        <f>IF(Capital!D17="","",Capital!D17)</f>
        <v/>
      </c>
    </row>
    <row r="40" spans="1:2">
      <c r="A40" t="s">
        <v>776</v>
      </c>
      <c r="B40" s="104" t="str">
        <f>IF(Capital!D18="","",Capital!D18)</f>
        <v/>
      </c>
    </row>
    <row r="41" spans="1:2">
      <c r="A41" t="s">
        <v>777</v>
      </c>
      <c r="B41" s="104" t="str">
        <f>IF(Capital!D19="","",Capital!D19)</f>
        <v/>
      </c>
    </row>
    <row r="42" spans="1:2">
      <c r="A42" t="s">
        <v>778</v>
      </c>
      <c r="B42" s="104" t="str">
        <f>IF(Capital!D20="","",Capital!D20)</f>
        <v/>
      </c>
    </row>
    <row r="43" spans="1:2">
      <c r="A43" t="s">
        <v>779</v>
      </c>
      <c r="B43" s="104" t="str">
        <f>IF(Capital!D21="","",Capital!D21)</f>
        <v/>
      </c>
    </row>
    <row r="44" spans="1:2">
      <c r="A44" t="s">
        <v>780</v>
      </c>
      <c r="B44" s="104" t="str">
        <f>IF(Capital!D22="","",Capital!D22)</f>
        <v/>
      </c>
    </row>
    <row r="45" spans="1:2">
      <c r="A45" t="s">
        <v>781</v>
      </c>
      <c r="B45" s="104">
        <f>IF(Capital!D23="","",Capital!D23)</f>
        <v>0</v>
      </c>
    </row>
    <row r="46" spans="1:2">
      <c r="A46" t="s">
        <v>782</v>
      </c>
      <c r="B46" s="104" t="str">
        <f>IF(Capital!D26="","",Capital!D26)</f>
        <v/>
      </c>
    </row>
    <row r="47" spans="1:2">
      <c r="A47" t="s">
        <v>783</v>
      </c>
      <c r="B47" s="104" t="str">
        <f>IF(Capital!D27="","",Capital!D27)</f>
        <v/>
      </c>
    </row>
    <row r="48" spans="1:2">
      <c r="A48" t="s">
        <v>784</v>
      </c>
      <c r="B48" s="104" t="str">
        <f>IF(Capital!D28="","",Capital!D28)</f>
        <v/>
      </c>
    </row>
    <row r="49" spans="1:2">
      <c r="A49" t="s">
        <v>785</v>
      </c>
      <c r="B49" s="104" t="str">
        <f>IF(Capital!D29="","",Capital!D29)</f>
        <v/>
      </c>
    </row>
    <row r="50" spans="1:2">
      <c r="A50" t="s">
        <v>786</v>
      </c>
      <c r="B50" s="104" t="str">
        <f>IF(Capital!D30="","",Capital!D30)</f>
        <v/>
      </c>
    </row>
    <row r="51" spans="1:2">
      <c r="A51" t="s">
        <v>787</v>
      </c>
      <c r="B51" s="104" t="str">
        <f>IF(Capital!D31="","",Capital!D31)</f>
        <v/>
      </c>
    </row>
    <row r="52" spans="1:2">
      <c r="A52" t="s">
        <v>788</v>
      </c>
      <c r="B52" s="104" t="str">
        <f>IF(Capital!D32="","",Capital!D32)</f>
        <v/>
      </c>
    </row>
    <row r="53" spans="1:2">
      <c r="A53" t="s">
        <v>789</v>
      </c>
      <c r="B53" s="104" t="str">
        <f>IF(Capital!D34="","",Capital!D34)</f>
        <v/>
      </c>
    </row>
    <row r="54" spans="1:2">
      <c r="A54" t="s">
        <v>790</v>
      </c>
      <c r="B54" s="104" t="str">
        <f>IF(Capital!D35="","",Capital!D35)</f>
        <v/>
      </c>
    </row>
    <row r="55" spans="1:2">
      <c r="A55" t="s">
        <v>791</v>
      </c>
      <c r="B55" s="104" t="str">
        <f>IF(Capital!D37="","",Capital!D37)</f>
        <v/>
      </c>
    </row>
    <row r="56" spans="1:2">
      <c r="A56" t="s">
        <v>792</v>
      </c>
      <c r="B56" s="104" t="str">
        <f>IF(Capital!D38="","",Capital!D38)</f>
        <v/>
      </c>
    </row>
    <row r="57" spans="1:2">
      <c r="A57" t="s">
        <v>793</v>
      </c>
      <c r="B57" s="104" t="str">
        <f>IF(Capital!D39="","",Capital!D39)</f>
        <v/>
      </c>
    </row>
    <row r="58" spans="1:2">
      <c r="A58" t="s">
        <v>794</v>
      </c>
      <c r="B58" s="104" t="str">
        <f>IF(Capital!D40="","",Capital!D40)</f>
        <v/>
      </c>
    </row>
    <row r="59" spans="1:2">
      <c r="A59" t="s">
        <v>795</v>
      </c>
      <c r="B59" s="104">
        <f>IF(Capital!D41="","",Capital!D41)</f>
        <v>0</v>
      </c>
    </row>
    <row r="60" spans="1:2">
      <c r="A60" t="s">
        <v>796</v>
      </c>
      <c r="B60" s="104">
        <f>IF(Capital!D43="","",Capital!D43)</f>
        <v>0</v>
      </c>
    </row>
    <row r="61" spans="1:2">
      <c r="A61" t="s">
        <v>797</v>
      </c>
      <c r="B61" s="104" t="str">
        <f>IF(Capital!D47="","",Capital!D47)</f>
        <v/>
      </c>
    </row>
    <row r="62" spans="1:2">
      <c r="A62" t="s">
        <v>798</v>
      </c>
      <c r="B62" s="104" t="str">
        <f>IF(Capital!D48="","",Capital!D48)</f>
        <v/>
      </c>
    </row>
    <row r="63" spans="1:2">
      <c r="A63" t="s">
        <v>799</v>
      </c>
      <c r="B63" s="104" t="str">
        <f>IF(Capital!D49="","",Capital!D49)</f>
        <v/>
      </c>
    </row>
    <row r="64" spans="1:2">
      <c r="A64" t="s">
        <v>800</v>
      </c>
      <c r="B64" s="104" t="str">
        <f>IF(Capital!D50="","",Capital!D50)</f>
        <v/>
      </c>
    </row>
    <row r="65" spans="1:2">
      <c r="A65" t="s">
        <v>801</v>
      </c>
      <c r="B65" s="104" t="str">
        <f>IF(Capital!D51="","",Capital!D51)</f>
        <v/>
      </c>
    </row>
    <row r="66" spans="1:2">
      <c r="A66" t="s">
        <v>802</v>
      </c>
      <c r="B66" s="104" t="str">
        <f>IF(Capital!D52="","",Capital!D52)</f>
        <v/>
      </c>
    </row>
    <row r="67" spans="1:2">
      <c r="A67" t="s">
        <v>803</v>
      </c>
      <c r="B67" s="104" t="str">
        <f>IF(Capital!D53="","",Capital!D53)</f>
        <v/>
      </c>
    </row>
    <row r="68" spans="1:2">
      <c r="A68" t="s">
        <v>804</v>
      </c>
      <c r="B68" s="104" t="str">
        <f>IF(Capital!D54="","",Capital!D54)</f>
        <v/>
      </c>
    </row>
    <row r="69" spans="1:2">
      <c r="A69" t="s">
        <v>805</v>
      </c>
      <c r="B69" s="104" t="str">
        <f>IF(Capital!D55="","",Capital!D55)</f>
        <v/>
      </c>
    </row>
    <row r="70" spans="1:2">
      <c r="A70" t="s">
        <v>806</v>
      </c>
      <c r="B70" s="104">
        <f>IF(Capital!D56="","",Capital!D56)</f>
        <v>0</v>
      </c>
    </row>
    <row r="71" spans="1:2">
      <c r="A71" t="s">
        <v>807</v>
      </c>
      <c r="B71" s="104" t="str">
        <f>IF('CRWA Cash&amp;Inv'!D12="","",'CRWA Cash&amp;Inv'!D12)</f>
        <v/>
      </c>
    </row>
    <row r="72" spans="1:2">
      <c r="A72" t="s">
        <v>808</v>
      </c>
      <c r="B72" s="104" t="str">
        <f>IF('CRWA Cash&amp;Inv'!D13="","",'CRWA Cash&amp;Inv'!D13)</f>
        <v/>
      </c>
    </row>
    <row r="73" spans="1:2">
      <c r="A73" t="s">
        <v>809</v>
      </c>
      <c r="B73" s="104" t="str">
        <f>IF('CRWA Cash&amp;Inv'!D14="","",'CRWA Cash&amp;Inv'!D14)</f>
        <v/>
      </c>
    </row>
    <row r="74" spans="1:2">
      <c r="A74" t="s">
        <v>810</v>
      </c>
      <c r="B74" s="104" t="str">
        <f>IF('CRWA Cash&amp;Inv'!D15="","",'CRWA Cash&amp;Inv'!D15)</f>
        <v/>
      </c>
    </row>
    <row r="75" spans="1:2">
      <c r="A75" t="s">
        <v>811</v>
      </c>
      <c r="B75" s="104" t="str">
        <f>IF('CRWA Cash&amp;Inv'!D16="","",'CRWA Cash&amp;Inv'!D16)</f>
        <v/>
      </c>
    </row>
    <row r="76" spans="1:2">
      <c r="A76" t="s">
        <v>812</v>
      </c>
      <c r="B76" s="104" t="str">
        <f>IF('CRWA Cash&amp;Inv'!D18="","",'CRWA Cash&amp;Inv'!D18)</f>
        <v/>
      </c>
    </row>
    <row r="77" spans="1:2">
      <c r="A77" t="s">
        <v>813</v>
      </c>
      <c r="B77" s="104" t="str">
        <f>IF('CRWA Cash&amp;Inv'!D19="","",'CRWA Cash&amp;Inv'!D19)</f>
        <v/>
      </c>
    </row>
    <row r="78" spans="1:2">
      <c r="A78" t="s">
        <v>814</v>
      </c>
      <c r="B78" s="104" t="str">
        <f>IF('CRWA Cash&amp;Inv'!D20="","",'CRWA Cash&amp;Inv'!D20)</f>
        <v/>
      </c>
    </row>
    <row r="79" spans="1:2">
      <c r="A79" t="s">
        <v>815</v>
      </c>
      <c r="B79" s="104" t="str">
        <f>IF('CRWA Cash&amp;Inv'!D21="","",'CRWA Cash&amp;Inv'!D21)</f>
        <v/>
      </c>
    </row>
    <row r="80" spans="1:2">
      <c r="A80" t="s">
        <v>816</v>
      </c>
      <c r="B80" s="104" t="str">
        <f>IF('CRWA Cash&amp;Inv'!D22="","",'CRWA Cash&amp;Inv'!D22)</f>
        <v/>
      </c>
    </row>
    <row r="81" spans="1:2">
      <c r="A81" t="s">
        <v>817</v>
      </c>
      <c r="B81" s="104" t="str">
        <f>IF('CRWA Cash&amp;Inv'!D23="","",'CRWA Cash&amp;Inv'!D23)</f>
        <v/>
      </c>
    </row>
    <row r="82" spans="1:2">
      <c r="A82" t="s">
        <v>818</v>
      </c>
      <c r="B82" s="104" t="str">
        <f>IF('CRWA Cash&amp;Inv'!D25="","",'CRWA Cash&amp;Inv'!D25)</f>
        <v/>
      </c>
    </row>
    <row r="83" spans="1:2">
      <c r="A83" t="s">
        <v>819</v>
      </c>
      <c r="B83" s="104" t="str">
        <f>IF('CRWA Cash&amp;Inv'!D26="","",'CRWA Cash&amp;Inv'!D26)</f>
        <v/>
      </c>
    </row>
    <row r="84" spans="1:2">
      <c r="A84" t="s">
        <v>820</v>
      </c>
      <c r="B84" s="104" t="str">
        <f>IF('CRWA Cash&amp;Inv'!D27="","",'CRWA Cash&amp;Inv'!D27)</f>
        <v/>
      </c>
    </row>
    <row r="85" spans="1:2">
      <c r="A85" t="s">
        <v>821</v>
      </c>
      <c r="B85" s="104" t="str">
        <f>IF('CRWA Cash&amp;Inv'!D28="","",'CRWA Cash&amp;Inv'!D28)</f>
        <v/>
      </c>
    </row>
    <row r="86" spans="1:2">
      <c r="A86" t="s">
        <v>822</v>
      </c>
      <c r="B86" s="104" t="str">
        <f>IF('CRWA Cash&amp;Inv'!D29="","",'CRWA Cash&amp;Inv'!D29)</f>
        <v/>
      </c>
    </row>
    <row r="87" spans="1:2">
      <c r="A87" t="s">
        <v>823</v>
      </c>
      <c r="B87" s="104" t="str">
        <f>IF('CRWA Cash&amp;Inv'!D30="","",'CRWA Cash&amp;Inv'!D30)</f>
        <v/>
      </c>
    </row>
    <row r="88" spans="1:2">
      <c r="A88" t="s">
        <v>824</v>
      </c>
      <c r="B88" s="104" t="str">
        <f>IF('CRWA Cash&amp;Inv'!D32="","",'CRWA Cash&amp;Inv'!D32)</f>
        <v/>
      </c>
    </row>
    <row r="89" spans="1:2">
      <c r="A89" t="s">
        <v>825</v>
      </c>
      <c r="B89" s="104" t="str">
        <f>IF('CRWA Cash&amp;Inv'!D33="","",'CRWA Cash&amp;Inv'!D33)</f>
        <v/>
      </c>
    </row>
    <row r="90" spans="1:2">
      <c r="A90" t="s">
        <v>826</v>
      </c>
      <c r="B90" s="104" t="str">
        <f>IF('CRWA Cash&amp;Inv'!D34="","",'CRWA Cash&amp;Inv'!D34)</f>
        <v/>
      </c>
    </row>
    <row r="91" spans="1:2">
      <c r="A91" t="s">
        <v>827</v>
      </c>
      <c r="B91" s="104" t="str">
        <f>IF('CRWA Cash&amp;Inv'!D35="","",'CRWA Cash&amp;Inv'!D35)</f>
        <v/>
      </c>
    </row>
    <row r="92" spans="1:2">
      <c r="A92" t="s">
        <v>828</v>
      </c>
      <c r="B92" s="104" t="str">
        <f>IF('CRWA Cash&amp;Inv'!D36="","",'CRWA Cash&amp;Inv'!D36)</f>
        <v/>
      </c>
    </row>
    <row r="93" spans="1:2">
      <c r="A93" t="s">
        <v>829</v>
      </c>
      <c r="B93" s="104" t="str">
        <f>IF('CRWA Cash&amp;Inv'!D37="","",'CRWA Cash&amp;Inv'!D37)</f>
        <v/>
      </c>
    </row>
    <row r="94" spans="1:2">
      <c r="A94" t="s">
        <v>830</v>
      </c>
      <c r="B94" s="104" t="str">
        <f>IF('CRWA Cash&amp;Inv'!D39="","",'CRWA Cash&amp;Inv'!D39)</f>
        <v/>
      </c>
    </row>
    <row r="95" spans="1:2">
      <c r="A95" t="s">
        <v>831</v>
      </c>
      <c r="B95" s="104" t="str">
        <f>IF('CRWA Cash&amp;Inv'!D40="","",'CRWA Cash&amp;Inv'!D40)</f>
        <v/>
      </c>
    </row>
    <row r="96" spans="1:2">
      <c r="A96" t="s">
        <v>832</v>
      </c>
      <c r="B96" s="104" t="str">
        <f>IF('CRWA Cash&amp;Inv'!D41="","",'CRWA Cash&amp;Inv'!D41)</f>
        <v/>
      </c>
    </row>
    <row r="97" spans="1:2">
      <c r="A97" t="s">
        <v>833</v>
      </c>
      <c r="B97" s="104" t="str">
        <f>IF('CRWA Cash&amp;Inv'!D42="","",'CRWA Cash&amp;Inv'!D42)</f>
        <v/>
      </c>
    </row>
    <row r="98" spans="1:2">
      <c r="A98" t="s">
        <v>834</v>
      </c>
      <c r="B98" s="104" t="str">
        <f>IF('CRWA Cash&amp;Inv'!D43="","",'CRWA Cash&amp;Inv'!D43)</f>
        <v/>
      </c>
    </row>
    <row r="99" spans="1:2">
      <c r="A99" t="s">
        <v>835</v>
      </c>
      <c r="B99" s="104" t="str">
        <f>IF('CRWA Cash&amp;Inv'!D45="","",'CRWA Cash&amp;Inv'!D45)</f>
        <v/>
      </c>
    </row>
    <row r="100" spans="1:2">
      <c r="A100" t="s">
        <v>836</v>
      </c>
      <c r="B100" s="104" t="str">
        <f>IF('CRWA Cash&amp;Inv'!D46="","",'CRWA Cash&amp;Inv'!D46)</f>
        <v/>
      </c>
    </row>
    <row r="101" spans="1:2">
      <c r="A101" t="s">
        <v>837</v>
      </c>
      <c r="B101" s="104" t="str">
        <f>IF('CRWA Cash&amp;Inv'!D47="","",'CRWA Cash&amp;Inv'!D47)</f>
        <v/>
      </c>
    </row>
    <row r="102" spans="1:2">
      <c r="A102" t="s">
        <v>838</v>
      </c>
      <c r="B102" s="104" t="str">
        <f>IF('CRWA Cash&amp;Inv'!D48="","",'CRWA Cash&amp;Inv'!D48)</f>
        <v/>
      </c>
    </row>
    <row r="103" spans="1:2">
      <c r="A103" t="s">
        <v>839</v>
      </c>
      <c r="B103" s="104" t="str">
        <f>IF('CRWA Cash&amp;Inv'!D50="","",'CRWA Cash&amp;Inv'!D50)</f>
        <v/>
      </c>
    </row>
    <row r="104" spans="1:2">
      <c r="A104" t="s">
        <v>840</v>
      </c>
      <c r="B104" s="104" t="str">
        <f>IF('CRWA Cash&amp;Inv'!D51="","",'CRWA Cash&amp;Inv'!D51)</f>
        <v/>
      </c>
    </row>
    <row r="105" spans="1:2">
      <c r="A105" t="s">
        <v>841</v>
      </c>
      <c r="B105" s="104" t="str">
        <f>IF('CRWA Cash&amp;Inv'!D52="","",'CRWA Cash&amp;Inv'!D52)</f>
        <v/>
      </c>
    </row>
    <row r="106" spans="1:2">
      <c r="A106" t="s">
        <v>842</v>
      </c>
      <c r="B106" s="104" t="str">
        <f>IF('CRWA Cash&amp;Inv'!D53="","",'CRWA Cash&amp;Inv'!D53)</f>
        <v/>
      </c>
    </row>
    <row r="107" spans="1:2">
      <c r="A107" t="s">
        <v>843</v>
      </c>
      <c r="B107" s="104" t="str">
        <f>IF('CRWA Cash&amp;Inv'!D54="","",'CRWA Cash&amp;Inv'!D54)</f>
        <v/>
      </c>
    </row>
    <row r="108" spans="1:2">
      <c r="A108" t="s">
        <v>844</v>
      </c>
      <c r="B108" s="104" t="str">
        <f>IF('CRWA Cash&amp;Inv'!D56="","",'CRWA Cash&amp;Inv'!D56)</f>
        <v/>
      </c>
    </row>
    <row r="109" spans="1:2">
      <c r="A109" t="s">
        <v>845</v>
      </c>
      <c r="B109" s="104" t="str">
        <f>IF('CRWA Cash&amp;Inv'!D57="","",'CRWA Cash&amp;Inv'!D57)</f>
        <v/>
      </c>
    </row>
    <row r="110" spans="1:2">
      <c r="A110" t="s">
        <v>846</v>
      </c>
      <c r="B110" s="104" t="str">
        <f>IF('CRWA Cash&amp;Inv'!D58="","",'CRWA Cash&amp;Inv'!D58)</f>
        <v/>
      </c>
    </row>
    <row r="111" spans="1:2">
      <c r="A111" t="s">
        <v>847</v>
      </c>
      <c r="B111" s="104" t="str">
        <f>IF('CRWA Cash&amp;Inv'!D60="","",'CRWA Cash&amp;Inv'!D60)</f>
        <v/>
      </c>
    </row>
    <row r="112" spans="1:2">
      <c r="A112" t="s">
        <v>848</v>
      </c>
      <c r="B112" s="104">
        <f>IF('CRWA Cash&amp;Inv'!D61="","",'CRWA Cash&amp;Inv'!D61)</f>
        <v>0</v>
      </c>
    </row>
    <row r="113" spans="1:2">
      <c r="A113" t="s">
        <v>849</v>
      </c>
      <c r="B113" s="104" t="str">
        <f>IF('CRWA Cash&amp;Inv'!D63="","",'CRWA Cash&amp;Inv'!D63)</f>
        <v/>
      </c>
    </row>
    <row r="114" spans="1:2">
      <c r="A114" t="s">
        <v>850</v>
      </c>
      <c r="B114" s="104" t="str">
        <f>IF('CRWA Cash&amp;Inv'!D64="","",'CRWA Cash&amp;Inv'!D64)</f>
        <v/>
      </c>
    </row>
    <row r="115" spans="1:2">
      <c r="A115" t="s">
        <v>851</v>
      </c>
      <c r="B115" s="104" t="str">
        <f>IF('CRWA Cash&amp;Inv'!D65="","",'CRWA Cash&amp;Inv'!D65)</f>
        <v/>
      </c>
    </row>
    <row r="116" spans="1:2">
      <c r="A116" t="s">
        <v>852</v>
      </c>
      <c r="B116" s="104" t="str">
        <f>IF('CRWA Cash&amp;Inv'!D66="","",'CRWA Cash&amp;Inv'!D66)</f>
        <v/>
      </c>
    </row>
    <row r="117" spans="1:2">
      <c r="A117" t="s">
        <v>853</v>
      </c>
      <c r="B117" s="104">
        <f>IF('CRWA Cash&amp;Inv'!D67="","",'CRWA Cash&amp;Inv'!D67)</f>
        <v>0</v>
      </c>
    </row>
    <row r="118" spans="1:2">
      <c r="A118" t="s">
        <v>854</v>
      </c>
      <c r="B118" s="104" t="str">
        <f>IF('CRWA Cash&amp;Inv'!D69="","",'CRWA Cash&amp;Inv'!D69)</f>
        <v/>
      </c>
    </row>
    <row r="119" spans="1:2">
      <c r="A119" t="s">
        <v>855</v>
      </c>
      <c r="B119" s="104" t="str">
        <f>IF('CRWA Cash&amp;Inv'!D70="","",'CRWA Cash&amp;Inv'!D70)</f>
        <v/>
      </c>
    </row>
    <row r="120" spans="1:2">
      <c r="A120" t="s">
        <v>856</v>
      </c>
      <c r="B120" s="104" t="str">
        <f>IF('CRWA Cash&amp;Inv'!D71="","",'CRWA Cash&amp;Inv'!D71)</f>
        <v/>
      </c>
    </row>
    <row r="121" spans="1:2">
      <c r="A121" t="s">
        <v>857</v>
      </c>
      <c r="B121" s="104" t="str">
        <f>IF('CRWA Cash&amp;Inv'!D72="","",'CRWA Cash&amp;Inv'!D72)</f>
        <v/>
      </c>
    </row>
    <row r="122" spans="1:2">
      <c r="A122" t="s">
        <v>858</v>
      </c>
      <c r="B122" s="104" t="str">
        <f>IF('CRWA Cash&amp;Inv'!D74="","",'CRWA Cash&amp;Inv'!D74)</f>
        <v/>
      </c>
    </row>
    <row r="123" spans="1:2">
      <c r="A123" t="s">
        <v>859</v>
      </c>
      <c r="B123" s="104" t="str">
        <f>IF('CRWA Cash&amp;Inv'!D75="","",'CRWA Cash&amp;Inv'!D75)</f>
        <v/>
      </c>
    </row>
    <row r="124" spans="1:2">
      <c r="A124" t="s">
        <v>860</v>
      </c>
      <c r="B124" s="104" t="str">
        <f>IF('CRWA Cash&amp;Inv'!D76="","",'CRWA Cash&amp;Inv'!D76)</f>
        <v/>
      </c>
    </row>
    <row r="125" spans="1:2">
      <c r="A125" t="s">
        <v>861</v>
      </c>
      <c r="B125" s="104">
        <f>IF('CRWA Cash&amp;Inv'!D78="","",'CRWA Cash&amp;Inv'!D78)</f>
        <v>0</v>
      </c>
    </row>
    <row r="126" spans="1:2">
      <c r="A126" t="s">
        <v>862</v>
      </c>
      <c r="B126" s="105">
        <f>IF('CRWA Cash&amp;Inv'!E12="","",'CRWA Cash&amp;Inv'!E12)</f>
        <v>0</v>
      </c>
    </row>
    <row r="127" spans="1:2">
      <c r="A127" t="s">
        <v>863</v>
      </c>
      <c r="B127" s="105">
        <f>IF('CRWA Cash&amp;Inv'!E13="","",'CRWA Cash&amp;Inv'!E13)</f>
        <v>0.2</v>
      </c>
    </row>
    <row r="128" spans="1:2">
      <c r="A128" t="s">
        <v>864</v>
      </c>
      <c r="B128" s="105">
        <f>IF('CRWA Cash&amp;Inv'!E14="","",'CRWA Cash&amp;Inv'!E14)</f>
        <v>0.2</v>
      </c>
    </row>
    <row r="129" spans="1:2">
      <c r="A129" t="s">
        <v>865</v>
      </c>
      <c r="B129" s="105">
        <f>IF('CRWA Cash&amp;Inv'!E15="","",'CRWA Cash&amp;Inv'!E15)</f>
        <v>0</v>
      </c>
    </row>
    <row r="130" spans="1:2">
      <c r="A130" t="s">
        <v>866</v>
      </c>
      <c r="B130" s="105">
        <f>IF('CRWA Cash&amp;Inv'!E16="","",'CRWA Cash&amp;Inv'!E16)</f>
        <v>0</v>
      </c>
    </row>
    <row r="131" spans="1:2">
      <c r="A131" t="s">
        <v>867</v>
      </c>
      <c r="B131" s="105">
        <f>IF('CRWA Cash&amp;Inv'!E18="","",'CRWA Cash&amp;Inv'!E18)</f>
        <v>0</v>
      </c>
    </row>
    <row r="132" spans="1:2">
      <c r="A132" t="s">
        <v>868</v>
      </c>
      <c r="B132" s="105">
        <f>IF('CRWA Cash&amp;Inv'!E19="","",'CRWA Cash&amp;Inv'!E19)</f>
        <v>0.2</v>
      </c>
    </row>
    <row r="133" spans="1:2">
      <c r="A133" t="s">
        <v>869</v>
      </c>
      <c r="B133" s="105">
        <f>IF('CRWA Cash&amp;Inv'!E20="","",'CRWA Cash&amp;Inv'!E20)</f>
        <v>0.5</v>
      </c>
    </row>
    <row r="134" spans="1:2">
      <c r="A134" t="s">
        <v>870</v>
      </c>
      <c r="B134" s="105">
        <f>IF('CRWA Cash&amp;Inv'!E21="","",'CRWA Cash&amp;Inv'!E21)</f>
        <v>1</v>
      </c>
    </row>
    <row r="135" spans="1:2">
      <c r="A135" t="s">
        <v>871</v>
      </c>
      <c r="B135" s="105">
        <f>IF('CRWA Cash&amp;Inv'!E22="","",'CRWA Cash&amp;Inv'!E22)</f>
        <v>1.5</v>
      </c>
    </row>
    <row r="136" spans="1:2">
      <c r="A136" t="s">
        <v>872</v>
      </c>
      <c r="B136" s="105">
        <f>IF('CRWA Cash&amp;Inv'!E23="","",'CRWA Cash&amp;Inv'!E23)</f>
        <v>1</v>
      </c>
    </row>
    <row r="137" spans="1:2">
      <c r="A137" t="s">
        <v>873</v>
      </c>
      <c r="B137" s="105">
        <f>IF('CRWA Cash&amp;Inv'!E25="","",'CRWA Cash&amp;Inv'!E25)</f>
        <v>0.2</v>
      </c>
    </row>
    <row r="138" spans="1:2">
      <c r="A138" t="s">
        <v>874</v>
      </c>
      <c r="B138" s="105">
        <f>IF('CRWA Cash&amp;Inv'!E26="","",'CRWA Cash&amp;Inv'!E26)</f>
        <v>0.5</v>
      </c>
    </row>
    <row r="139" spans="1:2">
      <c r="A139" t="s">
        <v>875</v>
      </c>
      <c r="B139" s="105">
        <f>IF('CRWA Cash&amp;Inv'!E27="","",'CRWA Cash&amp;Inv'!E27)</f>
        <v>1</v>
      </c>
    </row>
    <row r="140" spans="1:2">
      <c r="A140" t="s">
        <v>876</v>
      </c>
      <c r="B140" s="105">
        <f>IF('CRWA Cash&amp;Inv'!E28="","",'CRWA Cash&amp;Inv'!E28)</f>
        <v>1</v>
      </c>
    </row>
    <row r="141" spans="1:2">
      <c r="A141" t="s">
        <v>877</v>
      </c>
      <c r="B141" s="105">
        <f>IF('CRWA Cash&amp;Inv'!E29="","",'CRWA Cash&amp;Inv'!E29)</f>
        <v>1.5</v>
      </c>
    </row>
    <row r="142" spans="1:2">
      <c r="A142" t="s">
        <v>878</v>
      </c>
      <c r="B142" s="105">
        <f>IF('CRWA Cash&amp;Inv'!E30="","",'CRWA Cash&amp;Inv'!E30)</f>
        <v>1</v>
      </c>
    </row>
    <row r="143" spans="1:2">
      <c r="A143" t="s">
        <v>879</v>
      </c>
      <c r="B143" s="105">
        <f>IF('CRWA Cash&amp;Inv'!E32="","",'CRWA Cash&amp;Inv'!E32)</f>
        <v>0.2</v>
      </c>
    </row>
    <row r="144" spans="1:2">
      <c r="A144" t="s">
        <v>880</v>
      </c>
      <c r="B144" s="105">
        <f>IF('CRWA Cash&amp;Inv'!E33="","",'CRWA Cash&amp;Inv'!E33)</f>
        <v>0.5</v>
      </c>
    </row>
    <row r="145" spans="1:2">
      <c r="A145" t="s">
        <v>881</v>
      </c>
      <c r="B145" s="105">
        <f>IF('CRWA Cash&amp;Inv'!E34="","",'CRWA Cash&amp;Inv'!E34)</f>
        <v>1</v>
      </c>
    </row>
    <row r="146" spans="1:2">
      <c r="A146" t="s">
        <v>882</v>
      </c>
      <c r="B146" s="105">
        <f>IF('CRWA Cash&amp;Inv'!E35="","",'CRWA Cash&amp;Inv'!E35)</f>
        <v>1</v>
      </c>
    </row>
    <row r="147" spans="1:2">
      <c r="A147" t="s">
        <v>883</v>
      </c>
      <c r="B147" s="105">
        <f>IF('CRWA Cash&amp;Inv'!E36="","",'CRWA Cash&amp;Inv'!E36)</f>
        <v>1.5</v>
      </c>
    </row>
    <row r="148" spans="1:2">
      <c r="A148" t="s">
        <v>884</v>
      </c>
      <c r="B148" s="105">
        <f>IF('CRWA Cash&amp;Inv'!E37="","",'CRWA Cash&amp;Inv'!E37)</f>
        <v>1</v>
      </c>
    </row>
    <row r="149" spans="1:2">
      <c r="A149" t="s">
        <v>885</v>
      </c>
      <c r="B149" s="105">
        <f>IF('CRWA Cash&amp;Inv'!E39="","",'CRWA Cash&amp;Inv'!E39)</f>
        <v>0.2</v>
      </c>
    </row>
    <row r="150" spans="1:2">
      <c r="A150" t="s">
        <v>886</v>
      </c>
      <c r="B150" s="105">
        <f>IF('CRWA Cash&amp;Inv'!E40="","",'CRWA Cash&amp;Inv'!E40)</f>
        <v>0.3</v>
      </c>
    </row>
    <row r="151" spans="1:2">
      <c r="A151" t="s">
        <v>887</v>
      </c>
      <c r="B151" s="105">
        <f>IF('CRWA Cash&amp;Inv'!E41="","",'CRWA Cash&amp;Inv'!E41)</f>
        <v>0.5</v>
      </c>
    </row>
    <row r="152" spans="1:2">
      <c r="A152" t="s">
        <v>888</v>
      </c>
      <c r="B152" s="105">
        <f>IF('CRWA Cash&amp;Inv'!E42="","",'CRWA Cash&amp;Inv'!E42)</f>
        <v>1</v>
      </c>
    </row>
    <row r="153" spans="1:2">
      <c r="A153" t="s">
        <v>889</v>
      </c>
      <c r="B153" s="105">
        <f>IF('CRWA Cash&amp;Inv'!E43="","",'CRWA Cash&amp;Inv'!E43)</f>
        <v>1.5</v>
      </c>
    </row>
    <row r="154" spans="1:2">
      <c r="A154" t="s">
        <v>890</v>
      </c>
      <c r="B154" s="105">
        <f>IF('CRWA Cash&amp;Inv'!E45="","",'CRWA Cash&amp;Inv'!E45)</f>
        <v>0.2</v>
      </c>
    </row>
    <row r="155" spans="1:2">
      <c r="A155" t="s">
        <v>891</v>
      </c>
      <c r="B155" s="105">
        <f>IF('CRWA Cash&amp;Inv'!E46="","",'CRWA Cash&amp;Inv'!E46)</f>
        <v>0.5</v>
      </c>
    </row>
    <row r="156" spans="1:2">
      <c r="A156" t="s">
        <v>892</v>
      </c>
      <c r="B156" s="105">
        <f>IF('CRWA Cash&amp;Inv'!E47="","",'CRWA Cash&amp;Inv'!E47)</f>
        <v>1</v>
      </c>
    </row>
    <row r="157" spans="1:2">
      <c r="A157" t="s">
        <v>893</v>
      </c>
      <c r="B157" s="105">
        <f>IF('CRWA Cash&amp;Inv'!E48="","",'CRWA Cash&amp;Inv'!E48)</f>
        <v>1.5</v>
      </c>
    </row>
    <row r="158" spans="1:2">
      <c r="A158" t="s">
        <v>894</v>
      </c>
      <c r="B158" s="105">
        <f>IF('CRWA Cash&amp;Inv'!E50="","",'CRWA Cash&amp;Inv'!E50)</f>
        <v>0.2</v>
      </c>
    </row>
    <row r="159" spans="1:2">
      <c r="A159" t="s">
        <v>895</v>
      </c>
      <c r="B159" s="105">
        <f>IF('CRWA Cash&amp;Inv'!E51="","",'CRWA Cash&amp;Inv'!E51)</f>
        <v>0.5</v>
      </c>
    </row>
    <row r="160" spans="1:2">
      <c r="A160" t="s">
        <v>896</v>
      </c>
      <c r="B160" s="105">
        <f>IF('CRWA Cash&amp;Inv'!E52="","",'CRWA Cash&amp;Inv'!E52)</f>
        <v>1</v>
      </c>
    </row>
    <row r="161" spans="1:2">
      <c r="A161" t="s">
        <v>897</v>
      </c>
      <c r="B161" s="105">
        <f>IF('CRWA Cash&amp;Inv'!E53="","",'CRWA Cash&amp;Inv'!E53)</f>
        <v>1.5</v>
      </c>
    </row>
    <row r="162" spans="1:2">
      <c r="A162" t="s">
        <v>898</v>
      </c>
      <c r="B162" s="105">
        <f>IF('CRWA Cash&amp;Inv'!E54="","",'CRWA Cash&amp;Inv'!E54)</f>
        <v>1</v>
      </c>
    </row>
    <row r="163" spans="1:2">
      <c r="A163" t="s">
        <v>899</v>
      </c>
      <c r="B163" s="105">
        <f>IF('CRWA Cash&amp;Inv'!E56="","",'CRWA Cash&amp;Inv'!E56)</f>
        <v>0</v>
      </c>
    </row>
    <row r="164" spans="1:2">
      <c r="A164" t="s">
        <v>900</v>
      </c>
      <c r="B164" s="105">
        <f>IF('CRWA Cash&amp;Inv'!E57="","",'CRWA Cash&amp;Inv'!E57)</f>
        <v>0.35</v>
      </c>
    </row>
    <row r="165" spans="1:2">
      <c r="A165" t="s">
        <v>901</v>
      </c>
      <c r="B165" s="105">
        <f>IF('CRWA Cash&amp;Inv'!E58="","",'CRWA Cash&amp;Inv'!E58)</f>
        <v>1</v>
      </c>
    </row>
    <row r="166" spans="1:2">
      <c r="A166" t="s">
        <v>902</v>
      </c>
      <c r="B166" s="105">
        <f>IF('CRWA Cash&amp;Inv'!E60="","",'CRWA Cash&amp;Inv'!E60)</f>
        <v>2.5</v>
      </c>
    </row>
    <row r="167" spans="1:2">
      <c r="A167" t="s">
        <v>903</v>
      </c>
      <c r="B167" s="105">
        <f>IF('CRWA Cash&amp;Inv'!E61="","",'CRWA Cash&amp;Inv'!E61)</f>
        <v>0</v>
      </c>
    </row>
    <row r="168" spans="1:2">
      <c r="A168" t="s">
        <v>904</v>
      </c>
      <c r="B168" s="105">
        <f>IF('CRWA Cash&amp;Inv'!E63="","",'CRWA Cash&amp;Inv'!E63)</f>
        <v>2.5</v>
      </c>
    </row>
    <row r="169" spans="1:2">
      <c r="A169" t="s">
        <v>905</v>
      </c>
      <c r="B169" s="105">
        <f>IF('CRWA Cash&amp;Inv'!E64="","",'CRWA Cash&amp;Inv'!E64)</f>
        <v>4</v>
      </c>
    </row>
    <row r="170" spans="1:2">
      <c r="A170" t="s">
        <v>906</v>
      </c>
      <c r="B170" s="105">
        <f>IF('CRWA Cash&amp;Inv'!E65="","",'CRWA Cash&amp;Inv'!E65)</f>
        <v>1.5</v>
      </c>
    </row>
    <row r="171" spans="1:2">
      <c r="A171" t="s">
        <v>907</v>
      </c>
      <c r="B171" s="105">
        <f>IF('CRWA Cash&amp;Inv'!E66="","",'CRWA Cash&amp;Inv'!E66)</f>
        <v>1.5</v>
      </c>
    </row>
    <row r="172" spans="1:2">
      <c r="A172" t="s">
        <v>908</v>
      </c>
      <c r="B172" s="105">
        <f>IF('CRWA Cash&amp;Inv'!E67="","",'CRWA Cash&amp;Inv'!E67)</f>
        <v>0</v>
      </c>
    </row>
    <row r="173" spans="1:2">
      <c r="A173" t="s">
        <v>909</v>
      </c>
      <c r="B173" s="105">
        <f>IF('CRWA Cash&amp;Inv'!E69="","",'CRWA Cash&amp;Inv'!E69)</f>
        <v>2.5</v>
      </c>
    </row>
    <row r="174" spans="1:2">
      <c r="A174" t="s">
        <v>910</v>
      </c>
      <c r="B174" s="105">
        <f>IF('CRWA Cash&amp;Inv'!E70="","",'CRWA Cash&amp;Inv'!E70)</f>
        <v>4</v>
      </c>
    </row>
    <row r="175" spans="1:2">
      <c r="A175" t="s">
        <v>911</v>
      </c>
      <c r="B175" s="105">
        <f>IF('CRWA Cash&amp;Inv'!E71="","",'CRWA Cash&amp;Inv'!E71)</f>
        <v>1</v>
      </c>
    </row>
    <row r="176" spans="1:2">
      <c r="A176" t="s">
        <v>912</v>
      </c>
      <c r="B176" s="105">
        <f>IF('CRWA Cash&amp;Inv'!E72="","",'CRWA Cash&amp;Inv'!E72)</f>
        <v>1</v>
      </c>
    </row>
    <row r="177" spans="1:2">
      <c r="A177" t="s">
        <v>913</v>
      </c>
      <c r="B177" s="105">
        <f>IF('CRWA Cash&amp;Inv'!E74="","",'CRWA Cash&amp;Inv'!E74)</f>
        <v>1</v>
      </c>
    </row>
    <row r="178" spans="1:2">
      <c r="A178" t="s">
        <v>914</v>
      </c>
      <c r="B178" s="105">
        <f>IF('CRWA Cash&amp;Inv'!E75="","",'CRWA Cash&amp;Inv'!E75)</f>
        <v>1.5</v>
      </c>
    </row>
    <row r="179" spans="1:2">
      <c r="A179" t="s">
        <v>915</v>
      </c>
      <c r="B179" s="104">
        <f>IF('CRWA Cash&amp;Inv'!F12="","",'CRWA Cash&amp;Inv'!F12)</f>
        <v>0</v>
      </c>
    </row>
    <row r="180" spans="1:2">
      <c r="A180" t="s">
        <v>916</v>
      </c>
      <c r="B180" s="104">
        <f>IF('CRWA Cash&amp;Inv'!F13="","",'CRWA Cash&amp;Inv'!F13)</f>
        <v>0</v>
      </c>
    </row>
    <row r="181" spans="1:2">
      <c r="A181" t="s">
        <v>917</v>
      </c>
      <c r="B181" s="104">
        <f>IF('CRWA Cash&amp;Inv'!F14="","",'CRWA Cash&amp;Inv'!F14)</f>
        <v>0</v>
      </c>
    </row>
    <row r="182" spans="1:2">
      <c r="A182" t="s">
        <v>918</v>
      </c>
      <c r="B182" s="104">
        <f>IF('CRWA Cash&amp;Inv'!F15="","",'CRWA Cash&amp;Inv'!F15)</f>
        <v>0</v>
      </c>
    </row>
    <row r="183" spans="1:2">
      <c r="A183" t="s">
        <v>919</v>
      </c>
      <c r="B183" s="104">
        <f>IF('CRWA Cash&amp;Inv'!F16="","",'CRWA Cash&amp;Inv'!F16)</f>
        <v>0</v>
      </c>
    </row>
    <row r="184" spans="1:2">
      <c r="A184" t="s">
        <v>920</v>
      </c>
      <c r="B184" s="104">
        <f>IF('CRWA Cash&amp;Inv'!F18="","",'CRWA Cash&amp;Inv'!F18)</f>
        <v>0</v>
      </c>
    </row>
    <row r="185" spans="1:2">
      <c r="A185" t="s">
        <v>921</v>
      </c>
      <c r="B185" s="104">
        <f>IF('CRWA Cash&amp;Inv'!F19="","",'CRWA Cash&amp;Inv'!F19)</f>
        <v>0</v>
      </c>
    </row>
    <row r="186" spans="1:2">
      <c r="A186" t="s">
        <v>922</v>
      </c>
      <c r="B186" s="104">
        <f>IF('CRWA Cash&amp;Inv'!F20="","",'CRWA Cash&amp;Inv'!F20)</f>
        <v>0</v>
      </c>
    </row>
    <row r="187" spans="1:2">
      <c r="A187" t="s">
        <v>923</v>
      </c>
      <c r="B187" s="104">
        <f>IF('CRWA Cash&amp;Inv'!F21="","",'CRWA Cash&amp;Inv'!F21)</f>
        <v>0</v>
      </c>
    </row>
    <row r="188" spans="1:2">
      <c r="A188" t="s">
        <v>924</v>
      </c>
      <c r="B188" s="104">
        <f>IF('CRWA Cash&amp;Inv'!F22="","",'CRWA Cash&amp;Inv'!F22)</f>
        <v>0</v>
      </c>
    </row>
    <row r="189" spans="1:2">
      <c r="A189" t="s">
        <v>925</v>
      </c>
      <c r="B189" s="104">
        <f>IF('CRWA Cash&amp;Inv'!F23="","",'CRWA Cash&amp;Inv'!F23)</f>
        <v>0</v>
      </c>
    </row>
    <row r="190" spans="1:2">
      <c r="A190" t="s">
        <v>926</v>
      </c>
      <c r="B190" s="104">
        <f>IF('CRWA Cash&amp;Inv'!F25="","",'CRWA Cash&amp;Inv'!F25)</f>
        <v>0</v>
      </c>
    </row>
    <row r="191" spans="1:2">
      <c r="A191" t="s">
        <v>927</v>
      </c>
      <c r="B191" s="104">
        <f>IF('CRWA Cash&amp;Inv'!F26="","",'CRWA Cash&amp;Inv'!F26)</f>
        <v>0</v>
      </c>
    </row>
    <row r="192" spans="1:2">
      <c r="A192" t="s">
        <v>928</v>
      </c>
      <c r="B192" s="104">
        <f>IF('CRWA Cash&amp;Inv'!F27="","",'CRWA Cash&amp;Inv'!F27)</f>
        <v>0</v>
      </c>
    </row>
    <row r="193" spans="1:2">
      <c r="A193" t="s">
        <v>929</v>
      </c>
      <c r="B193" s="104">
        <f>IF('CRWA Cash&amp;Inv'!F28="","",'CRWA Cash&amp;Inv'!F28)</f>
        <v>0</v>
      </c>
    </row>
    <row r="194" spans="1:2">
      <c r="A194" t="s">
        <v>930</v>
      </c>
      <c r="B194" s="104">
        <f>IF('CRWA Cash&amp;Inv'!F29="","",'CRWA Cash&amp;Inv'!F29)</f>
        <v>0</v>
      </c>
    </row>
    <row r="195" spans="1:2">
      <c r="A195" t="s">
        <v>931</v>
      </c>
      <c r="B195" s="104">
        <f>IF('CRWA Cash&amp;Inv'!F30="","",'CRWA Cash&amp;Inv'!F30)</f>
        <v>0</v>
      </c>
    </row>
    <row r="196" spans="1:2">
      <c r="A196" t="s">
        <v>932</v>
      </c>
      <c r="B196" s="104">
        <f>IF('CRWA Cash&amp;Inv'!F32="","",'CRWA Cash&amp;Inv'!F32)</f>
        <v>0</v>
      </c>
    </row>
    <row r="197" spans="1:2">
      <c r="A197" t="s">
        <v>933</v>
      </c>
      <c r="B197" s="104">
        <f>IF('CRWA Cash&amp;Inv'!F33="","",'CRWA Cash&amp;Inv'!F33)</f>
        <v>0</v>
      </c>
    </row>
    <row r="198" spans="1:2">
      <c r="A198" t="s">
        <v>934</v>
      </c>
      <c r="B198" s="104">
        <f>IF('CRWA Cash&amp;Inv'!F34="","",'CRWA Cash&amp;Inv'!F34)</f>
        <v>0</v>
      </c>
    </row>
    <row r="199" spans="1:2">
      <c r="A199" t="s">
        <v>935</v>
      </c>
      <c r="B199" s="104">
        <f>IF('CRWA Cash&amp;Inv'!F35="","",'CRWA Cash&amp;Inv'!F35)</f>
        <v>0</v>
      </c>
    </row>
    <row r="200" spans="1:2">
      <c r="A200" t="s">
        <v>936</v>
      </c>
      <c r="B200" s="104">
        <f>IF('CRWA Cash&amp;Inv'!F36="","",'CRWA Cash&amp;Inv'!F36)</f>
        <v>0</v>
      </c>
    </row>
    <row r="201" spans="1:2">
      <c r="A201" t="s">
        <v>937</v>
      </c>
      <c r="B201" s="104">
        <f>IF('CRWA Cash&amp;Inv'!F37="","",'CRWA Cash&amp;Inv'!F37)</f>
        <v>0</v>
      </c>
    </row>
    <row r="202" spans="1:2">
      <c r="A202" t="s">
        <v>938</v>
      </c>
      <c r="B202" s="104">
        <f>IF('CRWA Cash&amp;Inv'!F39="","",'CRWA Cash&amp;Inv'!F39)</f>
        <v>0</v>
      </c>
    </row>
    <row r="203" spans="1:2">
      <c r="A203" t="s">
        <v>939</v>
      </c>
      <c r="B203" s="104">
        <f>IF('CRWA Cash&amp;Inv'!F40="","",'CRWA Cash&amp;Inv'!F40)</f>
        <v>0</v>
      </c>
    </row>
    <row r="204" spans="1:2">
      <c r="A204" t="s">
        <v>940</v>
      </c>
      <c r="B204" s="104">
        <f>IF('CRWA Cash&amp;Inv'!F41="","",'CRWA Cash&amp;Inv'!F41)</f>
        <v>0</v>
      </c>
    </row>
    <row r="205" spans="1:2">
      <c r="A205" t="s">
        <v>941</v>
      </c>
      <c r="B205" s="104">
        <f>IF('CRWA Cash&amp;Inv'!F42="","",'CRWA Cash&amp;Inv'!F42)</f>
        <v>0</v>
      </c>
    </row>
    <row r="206" spans="1:2">
      <c r="A206" t="s">
        <v>942</v>
      </c>
      <c r="B206" s="104">
        <f>IF('CRWA Cash&amp;Inv'!F43="","",'CRWA Cash&amp;Inv'!F43)</f>
        <v>0</v>
      </c>
    </row>
    <row r="207" spans="1:2">
      <c r="A207" t="s">
        <v>943</v>
      </c>
      <c r="B207" s="104">
        <f>IF('CRWA Cash&amp;Inv'!F45="","",'CRWA Cash&amp;Inv'!F45)</f>
        <v>0</v>
      </c>
    </row>
    <row r="208" spans="1:2">
      <c r="A208" t="s">
        <v>944</v>
      </c>
      <c r="B208" s="104">
        <f>IF('CRWA Cash&amp;Inv'!F46="","",'CRWA Cash&amp;Inv'!F46)</f>
        <v>0</v>
      </c>
    </row>
    <row r="209" spans="1:2">
      <c r="A209" t="s">
        <v>945</v>
      </c>
      <c r="B209" s="104">
        <f>IF('CRWA Cash&amp;Inv'!F47="","",'CRWA Cash&amp;Inv'!F47)</f>
        <v>0</v>
      </c>
    </row>
    <row r="210" spans="1:2">
      <c r="A210" t="s">
        <v>946</v>
      </c>
      <c r="B210" s="104">
        <f>IF('CRWA Cash&amp;Inv'!F48="","",'CRWA Cash&amp;Inv'!F48)</f>
        <v>0</v>
      </c>
    </row>
    <row r="211" spans="1:2">
      <c r="A211" t="s">
        <v>947</v>
      </c>
      <c r="B211" s="104">
        <f>IF('CRWA Cash&amp;Inv'!F50="","",'CRWA Cash&amp;Inv'!F50)</f>
        <v>0</v>
      </c>
    </row>
    <row r="212" spans="1:2">
      <c r="A212" t="s">
        <v>948</v>
      </c>
      <c r="B212" s="104">
        <f>IF('CRWA Cash&amp;Inv'!F51="","",'CRWA Cash&amp;Inv'!F51)</f>
        <v>0</v>
      </c>
    </row>
    <row r="213" spans="1:2">
      <c r="A213" t="s">
        <v>949</v>
      </c>
      <c r="B213" s="104">
        <f>IF('CRWA Cash&amp;Inv'!F52="","",'CRWA Cash&amp;Inv'!F52)</f>
        <v>0</v>
      </c>
    </row>
    <row r="214" spans="1:2">
      <c r="A214" t="s">
        <v>950</v>
      </c>
      <c r="B214" s="104">
        <f>IF('CRWA Cash&amp;Inv'!F53="","",'CRWA Cash&amp;Inv'!F53)</f>
        <v>0</v>
      </c>
    </row>
    <row r="215" spans="1:2">
      <c r="A215" t="s">
        <v>951</v>
      </c>
      <c r="B215" s="104">
        <f>IF('CRWA Cash&amp;Inv'!F54="","",'CRWA Cash&amp;Inv'!F54)</f>
        <v>0</v>
      </c>
    </row>
    <row r="216" spans="1:2">
      <c r="A216" t="s">
        <v>952</v>
      </c>
      <c r="B216" s="104">
        <f>IF('CRWA Cash&amp;Inv'!F56="","",'CRWA Cash&amp;Inv'!F56)</f>
        <v>0</v>
      </c>
    </row>
    <row r="217" spans="1:2">
      <c r="A217" t="s">
        <v>953</v>
      </c>
      <c r="B217" s="104">
        <f>IF('CRWA Cash&amp;Inv'!F57="","",'CRWA Cash&amp;Inv'!F57)</f>
        <v>0</v>
      </c>
    </row>
    <row r="218" spans="1:2">
      <c r="A218" t="s">
        <v>954</v>
      </c>
      <c r="B218" s="104">
        <f>IF('CRWA Cash&amp;Inv'!F58="","",'CRWA Cash&amp;Inv'!F58)</f>
        <v>0</v>
      </c>
    </row>
    <row r="219" spans="1:2">
      <c r="A219" t="s">
        <v>955</v>
      </c>
      <c r="B219" s="104">
        <f>IF('CRWA Cash&amp;Inv'!F60="","",'CRWA Cash&amp;Inv'!F60)</f>
        <v>0</v>
      </c>
    </row>
    <row r="220" spans="1:2">
      <c r="A220" t="s">
        <v>956</v>
      </c>
      <c r="B220" s="104">
        <f>IF('CRWA Cash&amp;Inv'!F61="","",'CRWA Cash&amp;Inv'!F61)</f>
        <v>0</v>
      </c>
    </row>
    <row r="221" spans="1:2">
      <c r="A221" t="s">
        <v>957</v>
      </c>
      <c r="B221" s="104">
        <f>IF('CRWA Cash&amp;Inv'!F63="","",'CRWA Cash&amp;Inv'!F63)</f>
        <v>0</v>
      </c>
    </row>
    <row r="222" spans="1:2">
      <c r="A222" t="s">
        <v>958</v>
      </c>
      <c r="B222" s="104">
        <f>IF('CRWA Cash&amp;Inv'!F64="","",'CRWA Cash&amp;Inv'!F64)</f>
        <v>0</v>
      </c>
    </row>
    <row r="223" spans="1:2">
      <c r="A223" t="s">
        <v>959</v>
      </c>
      <c r="B223" s="104">
        <f>IF('CRWA Cash&amp;Inv'!F65="","",'CRWA Cash&amp;Inv'!F65)</f>
        <v>0</v>
      </c>
    </row>
    <row r="224" spans="1:2">
      <c r="A224" t="s">
        <v>960</v>
      </c>
      <c r="B224" s="104">
        <f>IF('CRWA Cash&amp;Inv'!F66="","",'CRWA Cash&amp;Inv'!F66)</f>
        <v>0</v>
      </c>
    </row>
    <row r="225" spans="1:2">
      <c r="A225" t="s">
        <v>961</v>
      </c>
      <c r="B225" s="104">
        <f>IF('CRWA Cash&amp;Inv'!F67="","",'CRWA Cash&amp;Inv'!F67)</f>
        <v>0</v>
      </c>
    </row>
    <row r="226" spans="1:2">
      <c r="A226" t="s">
        <v>962</v>
      </c>
      <c r="B226" s="104">
        <f>IF('CRWA Cash&amp;Inv'!F69="","",'CRWA Cash&amp;Inv'!F69)</f>
        <v>0</v>
      </c>
    </row>
    <row r="227" spans="1:2">
      <c r="A227" t="s">
        <v>963</v>
      </c>
      <c r="B227" s="104">
        <f>IF('CRWA Cash&amp;Inv'!F70="","",'CRWA Cash&amp;Inv'!F70)</f>
        <v>0</v>
      </c>
    </row>
    <row r="228" spans="1:2">
      <c r="A228" t="s">
        <v>964</v>
      </c>
      <c r="B228" s="104">
        <f>IF('CRWA Cash&amp;Inv'!F71="","",'CRWA Cash&amp;Inv'!F71)</f>
        <v>0</v>
      </c>
    </row>
    <row r="229" spans="1:2">
      <c r="A229" t="s">
        <v>965</v>
      </c>
      <c r="B229" s="104">
        <f>IF('CRWA Cash&amp;Inv'!F72="","",'CRWA Cash&amp;Inv'!F72)</f>
        <v>0</v>
      </c>
    </row>
    <row r="230" spans="1:2">
      <c r="A230" t="s">
        <v>966</v>
      </c>
      <c r="B230" s="104">
        <f>IF('CRWA Cash&amp;Inv'!F74="","",'CRWA Cash&amp;Inv'!F74)</f>
        <v>0</v>
      </c>
    </row>
    <row r="231" spans="1:2">
      <c r="A231" t="s">
        <v>967</v>
      </c>
      <c r="B231" s="104">
        <f>IF('CRWA Cash&amp;Inv'!F75="","",'CRWA Cash&amp;Inv'!F75)</f>
        <v>0</v>
      </c>
    </row>
    <row r="232" spans="1:2">
      <c r="A232" t="s">
        <v>968</v>
      </c>
      <c r="B232" s="104">
        <f>IF('CRWA Cash&amp;Inv'!F78="","",'CRWA Cash&amp;Inv'!F78)</f>
        <v>0</v>
      </c>
    </row>
    <row r="233" spans="1:2">
      <c r="A233" t="s">
        <v>969</v>
      </c>
      <c r="B233" s="104" t="str">
        <f>IF('CRWA Loans&amp;Leases'!D12="","",'CRWA Loans&amp;Leases'!D12)</f>
        <v/>
      </c>
    </row>
    <row r="234" spans="1:2">
      <c r="A234" t="s">
        <v>970</v>
      </c>
      <c r="B234" s="104" t="str">
        <f>IF('CRWA Loans&amp;Leases'!D13="","",'CRWA Loans&amp;Leases'!D13)</f>
        <v/>
      </c>
    </row>
    <row r="235" spans="1:2">
      <c r="A235" t="s">
        <v>971</v>
      </c>
      <c r="B235" s="104" t="str">
        <f>IF('CRWA Loans&amp;Leases'!D17="","",'CRWA Loans&amp;Leases'!D17)</f>
        <v/>
      </c>
    </row>
    <row r="236" spans="1:2">
      <c r="A236" t="s">
        <v>972</v>
      </c>
      <c r="B236" s="104" t="str">
        <f>IF('CRWA Loans&amp;Leases'!D18="","",'CRWA Loans&amp;Leases'!D18)</f>
        <v/>
      </c>
    </row>
    <row r="237" spans="1:2">
      <c r="A237" t="s">
        <v>973</v>
      </c>
      <c r="B237" s="104" t="str">
        <f>IF('CRWA Loans&amp;Leases'!D19="","",'CRWA Loans&amp;Leases'!D19)</f>
        <v/>
      </c>
    </row>
    <row r="238" spans="1:2">
      <c r="A238" t="s">
        <v>974</v>
      </c>
      <c r="B238" s="104" t="str">
        <f>IF('CRWA Loans&amp;Leases'!D20="","",'CRWA Loans&amp;Leases'!D20)</f>
        <v/>
      </c>
    </row>
    <row r="239" spans="1:2">
      <c r="A239" t="s">
        <v>975</v>
      </c>
      <c r="B239" s="104" t="str">
        <f>IF('CRWA Loans&amp;Leases'!D21="","",'CRWA Loans&amp;Leases'!D21)</f>
        <v/>
      </c>
    </row>
    <row r="240" spans="1:2">
      <c r="A240" t="s">
        <v>976</v>
      </c>
      <c r="B240" s="104" t="str">
        <f>IF('CRWA Loans&amp;Leases'!D23="","",'CRWA Loans&amp;Leases'!D23)</f>
        <v/>
      </c>
    </row>
    <row r="241" spans="1:2">
      <c r="A241" t="s">
        <v>977</v>
      </c>
      <c r="B241" s="104" t="str">
        <f>IF('CRWA Loans&amp;Leases'!D24="","",'CRWA Loans&amp;Leases'!D24)</f>
        <v/>
      </c>
    </row>
    <row r="242" spans="1:2">
      <c r="A242" t="s">
        <v>978</v>
      </c>
      <c r="B242" s="104" t="str">
        <f>IF('CRWA Loans&amp;Leases'!D25="","",'CRWA Loans&amp;Leases'!D25)</f>
        <v/>
      </c>
    </row>
    <row r="243" spans="1:2">
      <c r="A243" t="s">
        <v>979</v>
      </c>
      <c r="B243" s="104" t="str">
        <f>IF('CRWA Loans&amp;Leases'!D26="","",'CRWA Loans&amp;Leases'!D26)</f>
        <v/>
      </c>
    </row>
    <row r="244" spans="1:2">
      <c r="A244" t="s">
        <v>980</v>
      </c>
      <c r="B244" s="104" t="str">
        <f>IF('CRWA Loans&amp;Leases'!D27="","",'CRWA Loans&amp;Leases'!D27)</f>
        <v/>
      </c>
    </row>
    <row r="245" spans="1:2">
      <c r="A245" t="s">
        <v>981</v>
      </c>
      <c r="B245" s="104" t="str">
        <f>IF('CRWA Loans&amp;Leases'!D30="","",'CRWA Loans&amp;Leases'!D30)</f>
        <v/>
      </c>
    </row>
    <row r="246" spans="1:2">
      <c r="A246" t="s">
        <v>982</v>
      </c>
      <c r="B246" s="104" t="str">
        <f>IF('CRWA Loans&amp;Leases'!D31="","",'CRWA Loans&amp;Leases'!D31)</f>
        <v/>
      </c>
    </row>
    <row r="247" spans="1:2">
      <c r="A247" t="s">
        <v>983</v>
      </c>
      <c r="B247" s="104" t="str">
        <f>IF('CRWA Loans&amp;Leases'!D32="","",'CRWA Loans&amp;Leases'!D32)</f>
        <v/>
      </c>
    </row>
    <row r="248" spans="1:2">
      <c r="A248" t="s">
        <v>984</v>
      </c>
      <c r="B248" s="104" t="str">
        <f>IF('CRWA Loans&amp;Leases'!D34="","",'CRWA Loans&amp;Leases'!D34)</f>
        <v/>
      </c>
    </row>
    <row r="249" spans="1:2">
      <c r="A249" t="s">
        <v>985</v>
      </c>
      <c r="B249" s="104" t="str">
        <f>IF('CRWA Loans&amp;Leases'!D35="","",'CRWA Loans&amp;Leases'!D35)</f>
        <v/>
      </c>
    </row>
    <row r="250" spans="1:2">
      <c r="A250" t="s">
        <v>986</v>
      </c>
      <c r="B250" s="104" t="str">
        <f>IF('CRWA Loans&amp;Leases'!D36="","",'CRWA Loans&amp;Leases'!D36)</f>
        <v/>
      </c>
    </row>
    <row r="251" spans="1:2">
      <c r="A251" t="s">
        <v>987</v>
      </c>
      <c r="B251" s="104" t="str">
        <f>IF('CRWA Loans&amp;Leases'!D38="","",'CRWA Loans&amp;Leases'!D38)</f>
        <v/>
      </c>
    </row>
    <row r="252" spans="1:2">
      <c r="A252" t="s">
        <v>988</v>
      </c>
      <c r="B252" s="104" t="str">
        <f>IF('CRWA Loans&amp;Leases'!D40="","",'CRWA Loans&amp;Leases'!D40)</f>
        <v/>
      </c>
    </row>
    <row r="253" spans="1:2">
      <c r="A253" t="s">
        <v>989</v>
      </c>
      <c r="B253" s="104" t="str">
        <f>IF('CRWA Loans&amp;Leases'!D41="","",'CRWA Loans&amp;Leases'!D41)</f>
        <v/>
      </c>
    </row>
    <row r="254" spans="1:2">
      <c r="A254" t="s">
        <v>990</v>
      </c>
      <c r="B254" s="104" t="str">
        <f>IF('CRWA Loans&amp;Leases'!D42="","",'CRWA Loans&amp;Leases'!D42)</f>
        <v/>
      </c>
    </row>
    <row r="255" spans="1:2">
      <c r="A255" t="s">
        <v>991</v>
      </c>
      <c r="B255" s="104" t="str">
        <f>IF('CRWA Loans&amp;Leases'!D43="","",'CRWA Loans&amp;Leases'!D43)</f>
        <v/>
      </c>
    </row>
    <row r="256" spans="1:2">
      <c r="A256" t="s">
        <v>992</v>
      </c>
      <c r="B256" s="104" t="str">
        <f>IF('CRWA Loans&amp;Leases'!D44="","",'CRWA Loans&amp;Leases'!D44)</f>
        <v/>
      </c>
    </row>
    <row r="257" spans="1:2">
      <c r="A257" t="s">
        <v>993</v>
      </c>
      <c r="B257" s="104">
        <f>IF('CRWA Loans&amp;Leases'!D45="","",'CRWA Loans&amp;Leases'!D45)</f>
        <v>0</v>
      </c>
    </row>
    <row r="258" spans="1:2">
      <c r="A258" t="s">
        <v>994</v>
      </c>
      <c r="B258" s="104" t="str">
        <f>IF('CRWA Loans&amp;Leases'!D47="","",'CRWA Loans&amp;Leases'!D47)</f>
        <v/>
      </c>
    </row>
    <row r="259" spans="1:2">
      <c r="A259" t="s">
        <v>995</v>
      </c>
      <c r="B259" s="104" t="str">
        <f>IF('CRWA Loans&amp;Leases'!D48="","",'CRWA Loans&amp;Leases'!D48)</f>
        <v/>
      </c>
    </row>
    <row r="260" spans="1:2">
      <c r="A260" t="s">
        <v>996</v>
      </c>
      <c r="B260" s="104" t="str">
        <f>IF('CRWA Loans&amp;Leases'!D50="","",'CRWA Loans&amp;Leases'!D50)</f>
        <v/>
      </c>
    </row>
    <row r="261" spans="1:2">
      <c r="A261" t="s">
        <v>997</v>
      </c>
      <c r="B261" s="104" t="str">
        <f>IF('CRWA Loans&amp;Leases'!D51="","",'CRWA Loans&amp;Leases'!D51)</f>
        <v/>
      </c>
    </row>
    <row r="262" spans="1:2">
      <c r="A262" t="s">
        <v>998</v>
      </c>
      <c r="B262" s="104" t="str">
        <f>IF('CRWA Loans&amp;Leases'!D52="","",'CRWA Loans&amp;Leases'!D52)</f>
        <v/>
      </c>
    </row>
    <row r="263" spans="1:2">
      <c r="A263" t="s">
        <v>999</v>
      </c>
      <c r="B263" s="104" t="str">
        <f>IF('CRWA Loans&amp;Leases'!D56="","",'CRWA Loans&amp;Leases'!D56)</f>
        <v/>
      </c>
    </row>
    <row r="264" spans="1:2">
      <c r="A264" t="s">
        <v>1000</v>
      </c>
      <c r="B264" s="104" t="str">
        <f>IF('CRWA Loans&amp;Leases'!D57="","",'CRWA Loans&amp;Leases'!D57)</f>
        <v/>
      </c>
    </row>
    <row r="265" spans="1:2">
      <c r="A265" t="s">
        <v>1001</v>
      </c>
      <c r="B265" s="104" t="str">
        <f>IF('CRWA Loans&amp;Leases'!D58="","",'CRWA Loans&amp;Leases'!D58)</f>
        <v/>
      </c>
    </row>
    <row r="266" spans="1:2">
      <c r="A266" t="s">
        <v>1002</v>
      </c>
      <c r="B266" s="104" t="str">
        <f>IF('CRWA Loans&amp;Leases'!D60="","",'CRWA Loans&amp;Leases'!D60)</f>
        <v/>
      </c>
    </row>
    <row r="267" spans="1:2">
      <c r="A267" t="s">
        <v>1003</v>
      </c>
      <c r="B267" s="104" t="str">
        <f>IF('CRWA Loans&amp;Leases'!D61="","",'CRWA Loans&amp;Leases'!D61)</f>
        <v/>
      </c>
    </row>
    <row r="268" spans="1:2">
      <c r="A268" t="s">
        <v>1004</v>
      </c>
      <c r="B268" s="104" t="str">
        <f>IF('CRWA Loans&amp;Leases'!D62="","",'CRWA Loans&amp;Leases'!D62)</f>
        <v/>
      </c>
    </row>
    <row r="269" spans="1:2">
      <c r="A269" t="s">
        <v>1005</v>
      </c>
      <c r="B269" s="104" t="str">
        <f>IF('CRWA Loans&amp;Leases'!D64="","",'CRWA Loans&amp;Leases'!D64)</f>
        <v/>
      </c>
    </row>
    <row r="270" spans="1:2">
      <c r="A270" t="s">
        <v>1006</v>
      </c>
      <c r="B270" s="104" t="str">
        <f>IF('CRWA Loans&amp;Leases'!D65="","",'CRWA Loans&amp;Leases'!D65)</f>
        <v/>
      </c>
    </row>
    <row r="271" spans="1:2">
      <c r="A271" t="s">
        <v>1007</v>
      </c>
      <c r="B271" s="104" t="str">
        <f>IF('CRWA Loans&amp;Leases'!D66="","",'CRWA Loans&amp;Leases'!D66)</f>
        <v/>
      </c>
    </row>
    <row r="272" spans="1:2">
      <c r="A272" t="s">
        <v>1008</v>
      </c>
      <c r="B272" s="104" t="str">
        <f>IF('CRWA Loans&amp;Leases'!D69="","",'CRWA Loans&amp;Leases'!D69)</f>
        <v/>
      </c>
    </row>
    <row r="273" spans="1:2">
      <c r="A273" t="s">
        <v>1009</v>
      </c>
      <c r="B273" s="104" t="str">
        <f>IF('CRWA Loans&amp;Leases'!D70="","",'CRWA Loans&amp;Leases'!D70)</f>
        <v/>
      </c>
    </row>
    <row r="274" spans="1:2">
      <c r="A274" t="s">
        <v>1010</v>
      </c>
      <c r="B274" s="104" t="str">
        <f>IF('CRWA Loans&amp;Leases'!D72="","",'CRWA Loans&amp;Leases'!D72)</f>
        <v/>
      </c>
    </row>
    <row r="275" spans="1:2">
      <c r="A275" t="s">
        <v>1011</v>
      </c>
      <c r="B275" s="104" t="str">
        <f>IF('CRWA Loans&amp;Leases'!D73="","",'CRWA Loans&amp;Leases'!D73)</f>
        <v/>
      </c>
    </row>
    <row r="276" spans="1:2">
      <c r="A276" t="s">
        <v>1012</v>
      </c>
      <c r="B276" s="104" t="str">
        <f>IF('CRWA Loans&amp;Leases'!D75="","",'CRWA Loans&amp;Leases'!D75)</f>
        <v/>
      </c>
    </row>
    <row r="277" spans="1:2">
      <c r="A277" t="s">
        <v>1013</v>
      </c>
      <c r="B277" s="104" t="str">
        <f>IF('CRWA Loans&amp;Leases'!D76="","",'CRWA Loans&amp;Leases'!D76)</f>
        <v/>
      </c>
    </row>
    <row r="278" spans="1:2">
      <c r="A278" t="s">
        <v>1014</v>
      </c>
      <c r="B278" s="104" t="str">
        <f>IF('CRWA Loans&amp;Leases'!D77="","",'CRWA Loans&amp;Leases'!D77)</f>
        <v/>
      </c>
    </row>
    <row r="279" spans="1:2">
      <c r="A279" t="s">
        <v>1015</v>
      </c>
      <c r="B279" s="104" t="str">
        <f>IF('CRWA Loans&amp;Leases'!D79="","",'CRWA Loans&amp;Leases'!D79)</f>
        <v/>
      </c>
    </row>
    <row r="280" spans="1:2">
      <c r="A280" t="s">
        <v>1016</v>
      </c>
      <c r="B280" s="104" t="str">
        <f>IF('CRWA Loans&amp;Leases'!D80="","",'CRWA Loans&amp;Leases'!D80)</f>
        <v/>
      </c>
    </row>
    <row r="281" spans="1:2">
      <c r="A281" t="s">
        <v>1017</v>
      </c>
      <c r="B281" s="104" t="str">
        <f>IF('CRWA Loans&amp;Leases'!D82="","",'CRWA Loans&amp;Leases'!D82)</f>
        <v/>
      </c>
    </row>
    <row r="282" spans="1:2">
      <c r="A282" t="s">
        <v>1018</v>
      </c>
      <c r="B282" s="104" t="str">
        <f>IF('CRWA Loans&amp;Leases'!D83="","",'CRWA Loans&amp;Leases'!D83)</f>
        <v/>
      </c>
    </row>
    <row r="283" spans="1:2">
      <c r="A283" t="s">
        <v>1019</v>
      </c>
      <c r="B283" s="104" t="str">
        <f>IF('CRWA Loans&amp;Leases'!D85="","",'CRWA Loans&amp;Leases'!D85)</f>
        <v/>
      </c>
    </row>
    <row r="284" spans="1:2">
      <c r="A284" t="s">
        <v>1020</v>
      </c>
      <c r="B284" s="104" t="str">
        <f>IF('CRWA Loans&amp;Leases'!D86="","",'CRWA Loans&amp;Leases'!D86)</f>
        <v/>
      </c>
    </row>
    <row r="285" spans="1:2">
      <c r="A285" t="s">
        <v>1021</v>
      </c>
      <c r="B285" s="104" t="str">
        <f>IF('CRWA Loans&amp;Leases'!D87="","",'CRWA Loans&amp;Leases'!D87)</f>
        <v/>
      </c>
    </row>
    <row r="286" spans="1:2">
      <c r="A286" t="s">
        <v>1022</v>
      </c>
      <c r="B286" s="104" t="str">
        <f>IF('CRWA Loans&amp;Leases'!D88="","",'CRWA Loans&amp;Leases'!D88)</f>
        <v/>
      </c>
    </row>
    <row r="287" spans="1:2">
      <c r="A287" t="s">
        <v>1023</v>
      </c>
      <c r="B287" s="104" t="str">
        <f>IF('CRWA Loans&amp;Leases'!D89="","",'CRWA Loans&amp;Leases'!D89)</f>
        <v/>
      </c>
    </row>
    <row r="288" spans="1:2">
      <c r="A288" t="s">
        <v>1024</v>
      </c>
      <c r="B288" s="104" t="str">
        <f>IF('CRWA Loans&amp;Leases'!D90="","",'CRWA Loans&amp;Leases'!D90)</f>
        <v/>
      </c>
    </row>
    <row r="289" spans="1:2">
      <c r="A289" t="s">
        <v>1025</v>
      </c>
      <c r="B289" s="104" t="str">
        <f>IF('CRWA Loans&amp;Leases'!D92="","",'CRWA Loans&amp;Leases'!D92)</f>
        <v/>
      </c>
    </row>
    <row r="290" spans="1:2">
      <c r="A290" t="s">
        <v>1026</v>
      </c>
      <c r="B290" s="104" t="str">
        <f>IF('CRWA Loans&amp;Leases'!D93="","",'CRWA Loans&amp;Leases'!D93)</f>
        <v/>
      </c>
    </row>
    <row r="291" spans="1:2">
      <c r="A291" t="s">
        <v>1027</v>
      </c>
      <c r="B291" s="104" t="str">
        <f>IF('CRWA Loans&amp;Leases'!D94="","",'CRWA Loans&amp;Leases'!D94)</f>
        <v/>
      </c>
    </row>
    <row r="292" spans="1:2">
      <c r="A292" t="s">
        <v>1028</v>
      </c>
      <c r="B292" s="104" t="str">
        <f>IF('CRWA Loans&amp;Leases'!D95="","",'CRWA Loans&amp;Leases'!D95)</f>
        <v/>
      </c>
    </row>
    <row r="293" spans="1:2">
      <c r="A293" t="s">
        <v>1029</v>
      </c>
      <c r="B293" s="104" t="str">
        <f>IF('CRWA Loans&amp;Leases'!D96="","",'CRWA Loans&amp;Leases'!D96)</f>
        <v/>
      </c>
    </row>
    <row r="294" spans="1:2">
      <c r="A294" t="s">
        <v>1030</v>
      </c>
      <c r="B294" s="104" t="str">
        <f>IF('CRWA Loans&amp;Leases'!D98="","",'CRWA Loans&amp;Leases'!D98)</f>
        <v/>
      </c>
    </row>
    <row r="295" spans="1:2">
      <c r="A295" t="s">
        <v>1031</v>
      </c>
      <c r="B295" s="104" t="str">
        <f>IF('CRWA Loans&amp;Leases'!D99="","",'CRWA Loans&amp;Leases'!D99)</f>
        <v/>
      </c>
    </row>
    <row r="296" spans="1:2">
      <c r="A296" t="s">
        <v>1032</v>
      </c>
      <c r="B296" s="104" t="str">
        <f>IF('CRWA Loans&amp;Leases'!D100="","",'CRWA Loans&amp;Leases'!D100)</f>
        <v/>
      </c>
    </row>
    <row r="297" spans="1:2">
      <c r="A297" t="s">
        <v>1033</v>
      </c>
      <c r="B297" s="104" t="str">
        <f>IF('CRWA Loans&amp;Leases'!D101="","",'CRWA Loans&amp;Leases'!D101)</f>
        <v/>
      </c>
    </row>
    <row r="298" spans="1:2">
      <c r="A298" t="s">
        <v>1034</v>
      </c>
      <c r="B298" s="104" t="str">
        <f>IF('CRWA Loans&amp;Leases'!D103="","",'CRWA Loans&amp;Leases'!D103)</f>
        <v/>
      </c>
    </row>
    <row r="299" spans="1:2">
      <c r="A299" t="s">
        <v>1035</v>
      </c>
      <c r="B299" s="104" t="str">
        <f>IF('CRWA Loans&amp;Leases'!D104="","",'CRWA Loans&amp;Leases'!D104)</f>
        <v/>
      </c>
    </row>
    <row r="300" spans="1:2">
      <c r="A300" t="s">
        <v>1036</v>
      </c>
      <c r="B300" s="104" t="str">
        <f>IF('CRWA Loans&amp;Leases'!D105="","",'CRWA Loans&amp;Leases'!D105)</f>
        <v/>
      </c>
    </row>
    <row r="301" spans="1:2">
      <c r="A301" t="s">
        <v>1037</v>
      </c>
      <c r="B301" s="104" t="str">
        <f>IF('CRWA Loans&amp;Leases'!D107="","",'CRWA Loans&amp;Leases'!D107)</f>
        <v/>
      </c>
    </row>
    <row r="302" spans="1:2">
      <c r="A302" t="s">
        <v>1038</v>
      </c>
      <c r="B302" s="104" t="str">
        <f>IF('CRWA Loans&amp;Leases'!D108="","",'CRWA Loans&amp;Leases'!D108)</f>
        <v/>
      </c>
    </row>
    <row r="303" spans="1:2">
      <c r="A303" t="s">
        <v>1039</v>
      </c>
      <c r="B303" s="104" t="str">
        <f>IF('CRWA Loans&amp;Leases'!D109="","",'CRWA Loans&amp;Leases'!D109)</f>
        <v/>
      </c>
    </row>
    <row r="304" spans="1:2">
      <c r="A304" t="s">
        <v>1040</v>
      </c>
      <c r="B304" s="104" t="str">
        <f>IF('CRWA Loans&amp;Leases'!D110="","",'CRWA Loans&amp;Leases'!D110)</f>
        <v/>
      </c>
    </row>
    <row r="305" spans="1:2">
      <c r="A305" t="s">
        <v>1041</v>
      </c>
      <c r="B305" s="104" t="str">
        <f>IF('CRWA Loans&amp;Leases'!D111="","",'CRWA Loans&amp;Leases'!D111)</f>
        <v/>
      </c>
    </row>
    <row r="306" spans="1:2">
      <c r="A306" t="s">
        <v>1042</v>
      </c>
      <c r="B306" s="104" t="str">
        <f>IF('CRWA Loans&amp;Leases'!D112="","",'CRWA Loans&amp;Leases'!D112)</f>
        <v/>
      </c>
    </row>
    <row r="307" spans="1:2">
      <c r="A307" t="s">
        <v>1043</v>
      </c>
      <c r="B307" s="104" t="str">
        <f>IF('CRWA Loans&amp;Leases'!D115="","",'CRWA Loans&amp;Leases'!D115)</f>
        <v/>
      </c>
    </row>
    <row r="308" spans="1:2">
      <c r="A308" t="s">
        <v>1044</v>
      </c>
      <c r="B308" s="104" t="str">
        <f>IF('CRWA Loans&amp;Leases'!D117="","",'CRWA Loans&amp;Leases'!D117)</f>
        <v/>
      </c>
    </row>
    <row r="309" spans="1:2">
      <c r="A309" t="s">
        <v>1045</v>
      </c>
      <c r="B309" s="104" t="str">
        <f>IF('CRWA Loans&amp;Leases'!D118="","",'CRWA Loans&amp;Leases'!D118)</f>
        <v/>
      </c>
    </row>
    <row r="310" spans="1:2">
      <c r="A310" t="s">
        <v>1046</v>
      </c>
      <c r="B310" s="104" t="str">
        <f>IF('CRWA Loans&amp;Leases'!D120="","",'CRWA Loans&amp;Leases'!D120)</f>
        <v/>
      </c>
    </row>
    <row r="311" spans="1:2">
      <c r="A311" t="s">
        <v>1047</v>
      </c>
      <c r="B311" s="104" t="str">
        <f>IF('CRWA Loans&amp;Leases'!D121="","",'CRWA Loans&amp;Leases'!D121)</f>
        <v/>
      </c>
    </row>
    <row r="312" spans="1:2">
      <c r="A312" t="s">
        <v>1048</v>
      </c>
      <c r="B312" s="104" t="str">
        <f>IF('CRWA Loans&amp;Leases'!D123="","",'CRWA Loans&amp;Leases'!D123)</f>
        <v/>
      </c>
    </row>
    <row r="313" spans="1:2">
      <c r="A313" t="s">
        <v>1049</v>
      </c>
      <c r="B313" s="104" t="str">
        <f>IF('CRWA Loans&amp;Leases'!D124="","",'CRWA Loans&amp;Leases'!D124)</f>
        <v/>
      </c>
    </row>
    <row r="314" spans="1:2">
      <c r="A314" t="s">
        <v>1050</v>
      </c>
      <c r="B314" s="104" t="str">
        <f>IF('CRWA Loans&amp;Leases'!D125="","",'CRWA Loans&amp;Leases'!D125)</f>
        <v/>
      </c>
    </row>
    <row r="315" spans="1:2">
      <c r="A315" t="s">
        <v>1051</v>
      </c>
      <c r="B315" s="104" t="str">
        <f>IF('CRWA Loans&amp;Leases'!D126="","",'CRWA Loans&amp;Leases'!D126)</f>
        <v/>
      </c>
    </row>
    <row r="316" spans="1:2">
      <c r="A316" t="s">
        <v>1052</v>
      </c>
      <c r="B316" s="104" t="str">
        <f>IF('CRWA Loans&amp;Leases'!D128="","",'CRWA Loans&amp;Leases'!D128)</f>
        <v/>
      </c>
    </row>
    <row r="317" spans="1:2">
      <c r="A317" t="s">
        <v>1053</v>
      </c>
      <c r="B317" s="104" t="str">
        <f>IF('CRWA Loans&amp;Leases'!D130="","",'CRWA Loans&amp;Leases'!D130)</f>
        <v/>
      </c>
    </row>
    <row r="318" spans="1:2">
      <c r="A318" t="s">
        <v>1054</v>
      </c>
      <c r="B318" s="104" t="str">
        <f>IF('CRWA Loans&amp;Leases'!D131="","",'CRWA Loans&amp;Leases'!D131)</f>
        <v/>
      </c>
    </row>
    <row r="319" spans="1:2">
      <c r="A319" t="s">
        <v>1055</v>
      </c>
      <c r="B319" s="104" t="str">
        <f>IF('CRWA Loans&amp;Leases'!D132="","",'CRWA Loans&amp;Leases'!D132)</f>
        <v/>
      </c>
    </row>
    <row r="320" spans="1:2">
      <c r="A320" t="s">
        <v>1056</v>
      </c>
      <c r="B320" s="104" t="str">
        <f>IF('CRWA Loans&amp;Leases'!D133="","",'CRWA Loans&amp;Leases'!D133)</f>
        <v/>
      </c>
    </row>
    <row r="321" spans="1:2">
      <c r="A321" t="s">
        <v>1057</v>
      </c>
      <c r="B321" s="104" t="str">
        <f>IF('CRWA Loans&amp;Leases'!D135="","",'CRWA Loans&amp;Leases'!D135)</f>
        <v/>
      </c>
    </row>
    <row r="322" spans="1:2">
      <c r="A322" t="s">
        <v>1058</v>
      </c>
      <c r="B322" s="104" t="str">
        <f>IF('CRWA Loans&amp;Leases'!D136="","",'CRWA Loans&amp;Leases'!D136)</f>
        <v/>
      </c>
    </row>
    <row r="323" spans="1:2">
      <c r="A323" t="s">
        <v>1059</v>
      </c>
      <c r="B323" s="104">
        <f>IF('CRWA Loans&amp;Leases'!D138="","",'CRWA Loans&amp;Leases'!D138)</f>
        <v>0</v>
      </c>
    </row>
    <row r="324" spans="1:2">
      <c r="A324" t="s">
        <v>1060</v>
      </c>
      <c r="B324" s="105">
        <f>IF('CRWA Loans&amp;Leases'!E12="","",'CRWA Loans&amp;Leases'!E12)</f>
        <v>0</v>
      </c>
    </row>
    <row r="325" spans="1:2">
      <c r="A325" t="s">
        <v>1061</v>
      </c>
      <c r="B325" s="105">
        <f>IF('CRWA Loans&amp;Leases'!E13="","",'CRWA Loans&amp;Leases'!E13)</f>
        <v>0</v>
      </c>
    </row>
    <row r="326" spans="1:2">
      <c r="A326" t="s">
        <v>1062</v>
      </c>
      <c r="B326" s="105">
        <f>IF('CRWA Loans&amp;Leases'!E17="","",'CRWA Loans&amp;Leases'!E17)</f>
        <v>0.7</v>
      </c>
    </row>
    <row r="327" spans="1:2">
      <c r="A327" t="s">
        <v>1063</v>
      </c>
      <c r="B327" s="105">
        <f>IF('CRWA Loans&amp;Leases'!E18="","",'CRWA Loans&amp;Leases'!E18)</f>
        <v>0.5</v>
      </c>
    </row>
    <row r="328" spans="1:2">
      <c r="A328" t="s">
        <v>1064</v>
      </c>
      <c r="B328" s="105">
        <f>IF('CRWA Loans&amp;Leases'!E19="","",'CRWA Loans&amp;Leases'!E19)</f>
        <v>0.3</v>
      </c>
    </row>
    <row r="329" spans="1:2">
      <c r="A329" t="s">
        <v>1065</v>
      </c>
      <c r="B329" s="105">
        <f>IF('CRWA Loans&amp;Leases'!E20="","",'CRWA Loans&amp;Leases'!E20)</f>
        <v>0.2</v>
      </c>
    </row>
    <row r="330" spans="1:2">
      <c r="A330" t="s">
        <v>1066</v>
      </c>
      <c r="B330" s="105">
        <f>IF('CRWA Loans&amp;Leases'!E21="","",'CRWA Loans&amp;Leases'!E21)</f>
        <v>0.15</v>
      </c>
    </row>
    <row r="331" spans="1:2">
      <c r="A331" t="s">
        <v>1067</v>
      </c>
      <c r="B331" s="105">
        <f>IF('CRWA Loans&amp;Leases'!E23="","",'CRWA Loans&amp;Leases'!E23)</f>
        <v>1.05</v>
      </c>
    </row>
    <row r="332" spans="1:2">
      <c r="A332" t="s">
        <v>1068</v>
      </c>
      <c r="B332" s="105">
        <f>IF('CRWA Loans&amp;Leases'!E24="","",'CRWA Loans&amp;Leases'!E24)</f>
        <v>0.75</v>
      </c>
    </row>
    <row r="333" spans="1:2">
      <c r="A333" t="s">
        <v>1069</v>
      </c>
      <c r="B333" s="105">
        <f>IF('CRWA Loans&amp;Leases'!E25="","",'CRWA Loans&amp;Leases'!E25)</f>
        <v>0.45</v>
      </c>
    </row>
    <row r="334" spans="1:2">
      <c r="A334" t="s">
        <v>1070</v>
      </c>
      <c r="B334" s="105">
        <f>IF('CRWA Loans&amp;Leases'!E26="","",'CRWA Loans&amp;Leases'!E26)</f>
        <v>0.3</v>
      </c>
    </row>
    <row r="335" spans="1:2">
      <c r="A335" t="s">
        <v>1071</v>
      </c>
      <c r="B335" s="105">
        <f>IF('CRWA Loans&amp;Leases'!E27="","",'CRWA Loans&amp;Leases'!E27)</f>
        <v>0.22</v>
      </c>
    </row>
    <row r="336" spans="1:2">
      <c r="A336" t="s">
        <v>1072</v>
      </c>
      <c r="B336" s="105">
        <f>IF('CRWA Loans&amp;Leases'!E30="","",'CRWA Loans&amp;Leases'!E30)</f>
        <v>0.7</v>
      </c>
    </row>
    <row r="337" spans="1:2">
      <c r="A337" t="s">
        <v>1073</v>
      </c>
      <c r="B337" s="105">
        <f>IF('CRWA Loans&amp;Leases'!E31="","",'CRWA Loans&amp;Leases'!E31)</f>
        <v>0.5</v>
      </c>
    </row>
    <row r="338" spans="1:2">
      <c r="A338" t="s">
        <v>1074</v>
      </c>
      <c r="B338" s="105">
        <f>IF('CRWA Loans&amp;Leases'!E32="","",'CRWA Loans&amp;Leases'!E32)</f>
        <v>0.3</v>
      </c>
    </row>
    <row r="339" spans="1:2">
      <c r="A339" t="s">
        <v>1075</v>
      </c>
      <c r="B339" s="105">
        <f>IF('CRWA Loans&amp;Leases'!E34="","",'CRWA Loans&amp;Leases'!E34)</f>
        <v>1.05</v>
      </c>
    </row>
    <row r="340" spans="1:2">
      <c r="A340" t="s">
        <v>1076</v>
      </c>
      <c r="B340" s="105">
        <f>IF('CRWA Loans&amp;Leases'!E35="","",'CRWA Loans&amp;Leases'!E35)</f>
        <v>0.75</v>
      </c>
    </row>
    <row r="341" spans="1:2">
      <c r="A341" t="s">
        <v>1077</v>
      </c>
      <c r="B341" s="105">
        <f>IF('CRWA Loans&amp;Leases'!E36="","",'CRWA Loans&amp;Leases'!E36)</f>
        <v>0.45</v>
      </c>
    </row>
    <row r="342" spans="1:2">
      <c r="A342" t="s">
        <v>1078</v>
      </c>
      <c r="B342" s="105">
        <f>IF('CRWA Loans&amp;Leases'!E38="","",'CRWA Loans&amp;Leases'!E38)</f>
        <v>0.65</v>
      </c>
    </row>
    <row r="343" spans="1:2">
      <c r="A343" t="s">
        <v>1079</v>
      </c>
      <c r="B343" s="105">
        <f>IF('CRWA Loans&amp;Leases'!E40="","",'CRWA Loans&amp;Leases'!E40)</f>
        <v>0.35</v>
      </c>
    </row>
    <row r="344" spans="1:2">
      <c r="A344" t="s">
        <v>1080</v>
      </c>
      <c r="B344" s="105">
        <f>IF('CRWA Loans&amp;Leases'!E41="","",'CRWA Loans&amp;Leases'!E41)</f>
        <v>0.5</v>
      </c>
    </row>
    <row r="345" spans="1:2">
      <c r="A345" t="s">
        <v>1081</v>
      </c>
      <c r="B345" s="105">
        <f>IF('CRWA Loans&amp;Leases'!E42="","",'CRWA Loans&amp;Leases'!E42)</f>
        <v>0.75</v>
      </c>
    </row>
    <row r="346" spans="1:2">
      <c r="A346" t="s">
        <v>1082</v>
      </c>
      <c r="B346" s="105">
        <f>IF('CRWA Loans&amp;Leases'!E43="","",'CRWA Loans&amp;Leases'!E43)</f>
        <v>1</v>
      </c>
    </row>
    <row r="347" spans="1:2">
      <c r="A347" t="s">
        <v>1083</v>
      </c>
      <c r="B347" s="105">
        <f>IF('CRWA Loans&amp;Leases'!E44="","",'CRWA Loans&amp;Leases'!E44)</f>
        <v>1</v>
      </c>
    </row>
    <row r="348" spans="1:2">
      <c r="A348" t="s">
        <v>1084</v>
      </c>
      <c r="B348" s="105">
        <f>IF('CRWA Loans&amp;Leases'!E45="","",'CRWA Loans&amp;Leases'!E45)</f>
        <v>0</v>
      </c>
    </row>
    <row r="349" spans="1:2">
      <c r="A349" t="s">
        <v>1085</v>
      </c>
      <c r="B349" s="105">
        <f>IF('CRWA Loans&amp;Leases'!E47="","",'CRWA Loans&amp;Leases'!E47)</f>
        <v>0</v>
      </c>
    </row>
    <row r="350" spans="1:2">
      <c r="A350" t="s">
        <v>1086</v>
      </c>
      <c r="B350" s="105">
        <f>IF('CRWA Loans&amp;Leases'!E48="","",'CRWA Loans&amp;Leases'!E48)</f>
        <v>0</v>
      </c>
    </row>
    <row r="351" spans="1:2">
      <c r="A351" t="s">
        <v>1087</v>
      </c>
      <c r="B351" s="105">
        <f>IF('CRWA Loans&amp;Leases'!E50="","",'CRWA Loans&amp;Leases'!E50)</f>
        <v>0.15</v>
      </c>
    </row>
    <row r="352" spans="1:2">
      <c r="A352" t="s">
        <v>1088</v>
      </c>
      <c r="B352" s="105">
        <f>IF('CRWA Loans&amp;Leases'!E51="","",'CRWA Loans&amp;Leases'!E51)</f>
        <v>0.75</v>
      </c>
    </row>
    <row r="353" spans="1:2">
      <c r="A353" t="s">
        <v>1089</v>
      </c>
      <c r="B353" s="105">
        <f>IF('CRWA Loans&amp;Leases'!E52="","",'CRWA Loans&amp;Leases'!E52)</f>
        <v>1</v>
      </c>
    </row>
    <row r="354" spans="1:2">
      <c r="A354" t="s">
        <v>1090</v>
      </c>
      <c r="B354" s="105">
        <f>IF('CRWA Loans&amp;Leases'!E56="","",'CRWA Loans&amp;Leases'!E56)</f>
        <v>0.55000000000000004</v>
      </c>
    </row>
    <row r="355" spans="1:2">
      <c r="A355" t="s">
        <v>1091</v>
      </c>
      <c r="B355" s="105">
        <f>IF('CRWA Loans&amp;Leases'!E57="","",'CRWA Loans&amp;Leases'!E57)</f>
        <v>0.45</v>
      </c>
    </row>
    <row r="356" spans="1:2">
      <c r="A356" t="s">
        <v>1092</v>
      </c>
      <c r="B356" s="105">
        <f>IF('CRWA Loans&amp;Leases'!E58="","",'CRWA Loans&amp;Leases'!E58)</f>
        <v>0.35</v>
      </c>
    </row>
    <row r="357" spans="1:2">
      <c r="A357" t="s">
        <v>1093</v>
      </c>
      <c r="B357" s="105">
        <f>IF('CRWA Loans&amp;Leases'!E60="","",'CRWA Loans&amp;Leases'!E60)</f>
        <v>0.85</v>
      </c>
    </row>
    <row r="358" spans="1:2">
      <c r="A358" t="s">
        <v>1094</v>
      </c>
      <c r="B358" s="105">
        <f>IF('CRWA Loans&amp;Leases'!E61="","",'CRWA Loans&amp;Leases'!E61)</f>
        <v>0.7</v>
      </c>
    </row>
    <row r="359" spans="1:2">
      <c r="A359" t="s">
        <v>1095</v>
      </c>
      <c r="B359" s="105">
        <f>IF('CRWA Loans&amp;Leases'!E62="","",'CRWA Loans&amp;Leases'!E62)</f>
        <v>0.5</v>
      </c>
    </row>
    <row r="360" spans="1:2">
      <c r="A360" t="s">
        <v>1096</v>
      </c>
      <c r="B360" s="105">
        <f>IF('CRWA Loans&amp;Leases'!E64="","",'CRWA Loans&amp;Leases'!E64)</f>
        <v>1.05</v>
      </c>
    </row>
    <row r="361" spans="1:2">
      <c r="A361" t="s">
        <v>1097</v>
      </c>
      <c r="B361" s="105">
        <f>IF('CRWA Loans&amp;Leases'!E65="","",'CRWA Loans&amp;Leases'!E65)</f>
        <v>0.85</v>
      </c>
    </row>
    <row r="362" spans="1:2">
      <c r="A362" t="s">
        <v>1098</v>
      </c>
      <c r="B362" s="105">
        <f>IF('CRWA Loans&amp;Leases'!E66="","",'CRWA Loans&amp;Leases'!E66)</f>
        <v>0.65</v>
      </c>
    </row>
    <row r="363" spans="1:2">
      <c r="A363" t="s">
        <v>1099</v>
      </c>
      <c r="B363" s="105">
        <f>IF('CRWA Loans&amp;Leases'!E69="","",'CRWA Loans&amp;Leases'!E69)</f>
        <v>0.75</v>
      </c>
    </row>
    <row r="364" spans="1:2">
      <c r="A364" t="s">
        <v>1100</v>
      </c>
      <c r="B364" s="105">
        <f>IF('CRWA Loans&amp;Leases'!E70="","",'CRWA Loans&amp;Leases'!E70)</f>
        <v>0.55000000000000004</v>
      </c>
    </row>
    <row r="365" spans="1:2">
      <c r="A365" t="s">
        <v>1101</v>
      </c>
      <c r="B365" s="105">
        <f>IF('CRWA Loans&amp;Leases'!E72="","",'CRWA Loans&amp;Leases'!E72)</f>
        <v>1.2</v>
      </c>
    </row>
    <row r="366" spans="1:2">
      <c r="A366" t="s">
        <v>1102</v>
      </c>
      <c r="B366" s="105">
        <f>IF('CRWA Loans&amp;Leases'!E73="","",'CRWA Loans&amp;Leases'!E73)</f>
        <v>1.05</v>
      </c>
    </row>
    <row r="367" spans="1:2">
      <c r="A367" t="s">
        <v>1103</v>
      </c>
      <c r="B367" s="105">
        <f>IF('CRWA Loans&amp;Leases'!E75="","",'CRWA Loans&amp;Leases'!E75)</f>
        <v>1.3</v>
      </c>
    </row>
    <row r="368" spans="1:2">
      <c r="A368" t="s">
        <v>1104</v>
      </c>
      <c r="B368" s="105">
        <f>IF('CRWA Loans&amp;Leases'!E76="","",'CRWA Loans&amp;Leases'!E76)</f>
        <v>1.1000000000000001</v>
      </c>
    </row>
    <row r="369" spans="1:2">
      <c r="A369" t="s">
        <v>1105</v>
      </c>
      <c r="B369" s="105">
        <f>IF('CRWA Loans&amp;Leases'!E77="","",'CRWA Loans&amp;Leases'!E77)</f>
        <v>1.4</v>
      </c>
    </row>
    <row r="370" spans="1:2">
      <c r="A370" t="s">
        <v>1106</v>
      </c>
      <c r="B370" s="105">
        <f>IF('CRWA Loans&amp;Leases'!E79="","",'CRWA Loans&amp;Leases'!E79)</f>
        <v>0</v>
      </c>
    </row>
    <row r="371" spans="1:2">
      <c r="A371" t="s">
        <v>1107</v>
      </c>
      <c r="B371" s="105">
        <f>IF('CRWA Loans&amp;Leases'!E80="","",'CRWA Loans&amp;Leases'!E80)</f>
        <v>0</v>
      </c>
    </row>
    <row r="372" spans="1:2">
      <c r="A372" t="s">
        <v>1108</v>
      </c>
      <c r="B372" s="105">
        <f>IF('CRWA Loans&amp;Leases'!E82="","",'CRWA Loans&amp;Leases'!E82)</f>
        <v>0.15</v>
      </c>
    </row>
    <row r="373" spans="1:2">
      <c r="A373" t="s">
        <v>1109</v>
      </c>
      <c r="B373" s="105">
        <f>IF('CRWA Loans&amp;Leases'!E83="","",'CRWA Loans&amp;Leases'!E83)</f>
        <v>0.75</v>
      </c>
    </row>
    <row r="374" spans="1:2">
      <c r="A374" t="s">
        <v>1110</v>
      </c>
      <c r="B374" s="105">
        <f>IF('CRWA Loans&amp;Leases'!E85="","",'CRWA Loans&amp;Leases'!E85)</f>
        <v>0.2</v>
      </c>
    </row>
    <row r="375" spans="1:2">
      <c r="A375" t="s">
        <v>1111</v>
      </c>
      <c r="B375" s="105">
        <f>IF('CRWA Loans&amp;Leases'!E86="","",'CRWA Loans&amp;Leases'!E86)</f>
        <v>0.5</v>
      </c>
    </row>
    <row r="376" spans="1:2">
      <c r="A376" t="s">
        <v>1112</v>
      </c>
      <c r="B376" s="105">
        <f>IF('CRWA Loans&amp;Leases'!E87="","",'CRWA Loans&amp;Leases'!E87)</f>
        <v>1</v>
      </c>
    </row>
    <row r="377" spans="1:2">
      <c r="A377" t="s">
        <v>1113</v>
      </c>
      <c r="B377" s="105">
        <f>IF('CRWA Loans&amp;Leases'!E88="","",'CRWA Loans&amp;Leases'!E88)</f>
        <v>1</v>
      </c>
    </row>
    <row r="378" spans="1:2">
      <c r="A378" t="s">
        <v>1114</v>
      </c>
      <c r="B378" s="105">
        <f>IF('CRWA Loans&amp;Leases'!E89="","",'CRWA Loans&amp;Leases'!E89)</f>
        <v>1.5</v>
      </c>
    </row>
    <row r="379" spans="1:2">
      <c r="A379" t="s">
        <v>1115</v>
      </c>
      <c r="B379" s="105">
        <f>IF('CRWA Loans&amp;Leases'!E90="","",'CRWA Loans&amp;Leases'!E90)</f>
        <v>1</v>
      </c>
    </row>
    <row r="380" spans="1:2">
      <c r="A380" t="s">
        <v>1116</v>
      </c>
      <c r="B380" s="105">
        <f>IF('CRWA Loans&amp;Leases'!E92="","",'CRWA Loans&amp;Leases'!E92)</f>
        <v>0.2</v>
      </c>
    </row>
    <row r="381" spans="1:2">
      <c r="A381" t="s">
        <v>1117</v>
      </c>
      <c r="B381" s="105">
        <f>IF('CRWA Loans&amp;Leases'!E93="","",'CRWA Loans&amp;Leases'!E93)</f>
        <v>0.5</v>
      </c>
    </row>
    <row r="382" spans="1:2">
      <c r="A382" t="s">
        <v>1118</v>
      </c>
      <c r="B382" s="105">
        <f>IF('CRWA Loans&amp;Leases'!E94="","",'CRWA Loans&amp;Leases'!E94)</f>
        <v>1</v>
      </c>
    </row>
    <row r="383" spans="1:2">
      <c r="A383" t="s">
        <v>1119</v>
      </c>
      <c r="B383" s="105">
        <f>IF('CRWA Loans&amp;Leases'!E95="","",'CRWA Loans&amp;Leases'!E95)</f>
        <v>1.5</v>
      </c>
    </row>
    <row r="384" spans="1:2">
      <c r="A384" t="s">
        <v>1120</v>
      </c>
      <c r="B384" s="105">
        <f>IF('CRWA Loans&amp;Leases'!E96="","",'CRWA Loans&amp;Leases'!E96)</f>
        <v>1</v>
      </c>
    </row>
    <row r="385" spans="1:2">
      <c r="A385" t="s">
        <v>1121</v>
      </c>
      <c r="B385" s="105">
        <f>IF('CRWA Loans&amp;Leases'!E98="","",'CRWA Loans&amp;Leases'!E98)</f>
        <v>0.2</v>
      </c>
    </row>
    <row r="386" spans="1:2">
      <c r="A386" t="s">
        <v>1122</v>
      </c>
      <c r="B386" s="105">
        <f>IF('CRWA Loans&amp;Leases'!E99="","",'CRWA Loans&amp;Leases'!E99)</f>
        <v>0.5</v>
      </c>
    </row>
    <row r="387" spans="1:2">
      <c r="A387" t="s">
        <v>1123</v>
      </c>
      <c r="B387" s="105">
        <f>IF('CRWA Loans&amp;Leases'!E100="","",'CRWA Loans&amp;Leases'!E100)</f>
        <v>1</v>
      </c>
    </row>
    <row r="388" spans="1:2">
      <c r="A388" t="s">
        <v>1124</v>
      </c>
      <c r="B388" s="105">
        <f>IF('CRWA Loans&amp;Leases'!E101="","",'CRWA Loans&amp;Leases'!E101)</f>
        <v>1.5</v>
      </c>
    </row>
    <row r="389" spans="1:2">
      <c r="A389" t="s">
        <v>1125</v>
      </c>
      <c r="B389" s="105">
        <f>IF('CRWA Loans&amp;Leases'!E103="","",'CRWA Loans&amp;Leases'!E103)</f>
        <v>1.3</v>
      </c>
    </row>
    <row r="390" spans="1:2">
      <c r="A390" t="s">
        <v>1126</v>
      </c>
      <c r="B390" s="105">
        <f>IF('CRWA Loans&amp;Leases'!E104="","",'CRWA Loans&amp;Leases'!E104)</f>
        <v>0.8</v>
      </c>
    </row>
    <row r="391" spans="1:2">
      <c r="A391" t="s">
        <v>1127</v>
      </c>
      <c r="B391" s="105">
        <f>IF('CRWA Loans&amp;Leases'!E105="","",'CRWA Loans&amp;Leases'!E105)</f>
        <v>1</v>
      </c>
    </row>
    <row r="392" spans="1:2">
      <c r="A392" t="s">
        <v>1128</v>
      </c>
      <c r="B392" s="105">
        <f>IF('CRWA Loans&amp;Leases'!E107="","",'CRWA Loans&amp;Leases'!E107)</f>
        <v>0.2</v>
      </c>
    </row>
    <row r="393" spans="1:2">
      <c r="A393" t="s">
        <v>1129</v>
      </c>
      <c r="B393" s="105">
        <f>IF('CRWA Loans&amp;Leases'!E108="","",'CRWA Loans&amp;Leases'!E108)</f>
        <v>0.5</v>
      </c>
    </row>
    <row r="394" spans="1:2">
      <c r="A394" t="s">
        <v>1130</v>
      </c>
      <c r="B394" s="105">
        <f>IF('CRWA Loans&amp;Leases'!E109="","",'CRWA Loans&amp;Leases'!E109)</f>
        <v>1</v>
      </c>
    </row>
    <row r="395" spans="1:2">
      <c r="A395" t="s">
        <v>1131</v>
      </c>
      <c r="B395" s="105">
        <f>IF('CRWA Loans&amp;Leases'!E110="","",'CRWA Loans&amp;Leases'!E110)</f>
        <v>1.5</v>
      </c>
    </row>
    <row r="396" spans="1:2">
      <c r="A396" t="s">
        <v>1132</v>
      </c>
      <c r="B396" s="105">
        <f>IF('CRWA Loans&amp;Leases'!E111="","",'CRWA Loans&amp;Leases'!E111)</f>
        <v>1</v>
      </c>
    </row>
    <row r="397" spans="1:2">
      <c r="A397" t="s">
        <v>1133</v>
      </c>
      <c r="B397" s="105">
        <f>IF('CRWA Loans&amp;Leases'!E112="","",'CRWA Loans&amp;Leases'!E112)</f>
        <v>0.75</v>
      </c>
    </row>
    <row r="398" spans="1:2">
      <c r="A398" t="s">
        <v>1134</v>
      </c>
      <c r="B398" s="105">
        <f>IF('CRWA Loans&amp;Leases'!E115="","",'CRWA Loans&amp;Leases'!E115)</f>
        <v>1</v>
      </c>
    </row>
    <row r="399" spans="1:2">
      <c r="A399" t="s">
        <v>1135</v>
      </c>
      <c r="B399" s="105">
        <f>IF('CRWA Loans&amp;Leases'!E117="","",'CRWA Loans&amp;Leases'!E117)</f>
        <v>1</v>
      </c>
    </row>
    <row r="400" spans="1:2">
      <c r="A400" t="s">
        <v>1136</v>
      </c>
      <c r="B400" s="105">
        <f>IF('CRWA Loans&amp;Leases'!E118="","",'CRWA Loans&amp;Leases'!E118)</f>
        <v>1.5</v>
      </c>
    </row>
    <row r="401" spans="1:2">
      <c r="A401" t="s">
        <v>1137</v>
      </c>
      <c r="B401" s="105">
        <f>IF('CRWA Loans&amp;Leases'!E120="","",'CRWA Loans&amp;Leases'!E120)</f>
        <v>1</v>
      </c>
    </row>
    <row r="402" spans="1:2">
      <c r="A402" t="s">
        <v>1138</v>
      </c>
      <c r="B402" s="105">
        <f>IF('CRWA Loans&amp;Leases'!E121="","",'CRWA Loans&amp;Leases'!E121)</f>
        <v>1.5</v>
      </c>
    </row>
    <row r="403" spans="1:2">
      <c r="A403" t="s">
        <v>1139</v>
      </c>
      <c r="B403" s="105">
        <f>IF('CRWA Loans&amp;Leases'!E123="","",'CRWA Loans&amp;Leases'!E123)</f>
        <v>0</v>
      </c>
    </row>
    <row r="404" spans="1:2">
      <c r="A404" t="s">
        <v>1140</v>
      </c>
      <c r="B404" s="105">
        <f>IF('CRWA Loans&amp;Leases'!E124="","",'CRWA Loans&amp;Leases'!E124)</f>
        <v>0.1</v>
      </c>
    </row>
    <row r="405" spans="1:2">
      <c r="A405" t="s">
        <v>1141</v>
      </c>
      <c r="B405" s="105" t="str">
        <f>IF('CRWA Loans&amp;Leases'!E125="","",'CRWA Loans&amp;Leases'!E125)</f>
        <v/>
      </c>
    </row>
    <row r="406" spans="1:2">
      <c r="A406" t="s">
        <v>1142</v>
      </c>
      <c r="B406" s="105" t="str">
        <f>IF('CRWA Loans&amp;Leases'!E126="","",'CRWA Loans&amp;Leases'!E126)</f>
        <v/>
      </c>
    </row>
    <row r="407" spans="1:2">
      <c r="A407" t="s">
        <v>1143</v>
      </c>
      <c r="B407" s="104">
        <f>IF('CRWA Loans&amp;Leases'!F12="","",'CRWA Loans&amp;Leases'!F12)</f>
        <v>0</v>
      </c>
    </row>
    <row r="408" spans="1:2">
      <c r="A408" t="s">
        <v>1144</v>
      </c>
      <c r="B408" s="104">
        <f>IF('CRWA Loans&amp;Leases'!F13="","",'CRWA Loans&amp;Leases'!F13)</f>
        <v>0</v>
      </c>
    </row>
    <row r="409" spans="1:2">
      <c r="A409" t="s">
        <v>1145</v>
      </c>
      <c r="B409" s="104">
        <f>IF('CRWA Loans&amp;Leases'!F17="","",'CRWA Loans&amp;Leases'!F17)</f>
        <v>0</v>
      </c>
    </row>
    <row r="410" spans="1:2">
      <c r="A410" t="s">
        <v>1146</v>
      </c>
      <c r="B410" s="104">
        <f>IF('CRWA Loans&amp;Leases'!F18="","",'CRWA Loans&amp;Leases'!F18)</f>
        <v>0</v>
      </c>
    </row>
    <row r="411" spans="1:2">
      <c r="A411" t="s">
        <v>1147</v>
      </c>
      <c r="B411" s="104">
        <f>IF('CRWA Loans&amp;Leases'!F19="","",'CRWA Loans&amp;Leases'!F19)</f>
        <v>0</v>
      </c>
    </row>
    <row r="412" spans="1:2">
      <c r="A412" t="s">
        <v>1148</v>
      </c>
      <c r="B412" s="104">
        <f>IF('CRWA Loans&amp;Leases'!F20="","",'CRWA Loans&amp;Leases'!F20)</f>
        <v>0</v>
      </c>
    </row>
    <row r="413" spans="1:2">
      <c r="A413" t="s">
        <v>1149</v>
      </c>
      <c r="B413" s="104">
        <f>IF('CRWA Loans&amp;Leases'!F21="","",'CRWA Loans&amp;Leases'!F21)</f>
        <v>0</v>
      </c>
    </row>
    <row r="414" spans="1:2">
      <c r="A414" t="s">
        <v>1150</v>
      </c>
      <c r="B414" s="104">
        <f>IF('CRWA Loans&amp;Leases'!F23="","",'CRWA Loans&amp;Leases'!F23)</f>
        <v>0</v>
      </c>
    </row>
    <row r="415" spans="1:2">
      <c r="A415" t="s">
        <v>1151</v>
      </c>
      <c r="B415" s="104">
        <f>IF('CRWA Loans&amp;Leases'!F24="","",'CRWA Loans&amp;Leases'!F24)</f>
        <v>0</v>
      </c>
    </row>
    <row r="416" spans="1:2">
      <c r="A416" t="s">
        <v>1152</v>
      </c>
      <c r="B416" s="104">
        <f>IF('CRWA Loans&amp;Leases'!F25="","",'CRWA Loans&amp;Leases'!F25)</f>
        <v>0</v>
      </c>
    </row>
    <row r="417" spans="1:2">
      <c r="A417" t="s">
        <v>1153</v>
      </c>
      <c r="B417" s="104">
        <f>IF('CRWA Loans&amp;Leases'!F26="","",'CRWA Loans&amp;Leases'!F26)</f>
        <v>0</v>
      </c>
    </row>
    <row r="418" spans="1:2">
      <c r="A418" t="s">
        <v>1154</v>
      </c>
      <c r="B418" s="104">
        <f>IF('CRWA Loans&amp;Leases'!F27="","",'CRWA Loans&amp;Leases'!F27)</f>
        <v>0</v>
      </c>
    </row>
    <row r="419" spans="1:2">
      <c r="A419" t="s">
        <v>1155</v>
      </c>
      <c r="B419" s="104">
        <f>IF('CRWA Loans&amp;Leases'!F30="","",'CRWA Loans&amp;Leases'!F30)</f>
        <v>0</v>
      </c>
    </row>
    <row r="420" spans="1:2">
      <c r="A420" t="s">
        <v>1156</v>
      </c>
      <c r="B420" s="104">
        <f>IF('CRWA Loans&amp;Leases'!F31="","",'CRWA Loans&amp;Leases'!F31)</f>
        <v>0</v>
      </c>
    </row>
    <row r="421" spans="1:2">
      <c r="A421" t="s">
        <v>1157</v>
      </c>
      <c r="B421" s="104">
        <f>IF('CRWA Loans&amp;Leases'!F32="","",'CRWA Loans&amp;Leases'!F32)</f>
        <v>0</v>
      </c>
    </row>
    <row r="422" spans="1:2">
      <c r="A422" t="s">
        <v>1158</v>
      </c>
      <c r="B422" s="104">
        <f>IF('CRWA Loans&amp;Leases'!F34="","",'CRWA Loans&amp;Leases'!F34)</f>
        <v>0</v>
      </c>
    </row>
    <row r="423" spans="1:2">
      <c r="A423" t="s">
        <v>1159</v>
      </c>
      <c r="B423" s="104">
        <f>IF('CRWA Loans&amp;Leases'!F35="","",'CRWA Loans&amp;Leases'!F35)</f>
        <v>0</v>
      </c>
    </row>
    <row r="424" spans="1:2">
      <c r="A424" t="s">
        <v>1160</v>
      </c>
      <c r="B424" s="104">
        <f>IF('CRWA Loans&amp;Leases'!F36="","",'CRWA Loans&amp;Leases'!F36)</f>
        <v>0</v>
      </c>
    </row>
    <row r="425" spans="1:2">
      <c r="A425" t="s">
        <v>1161</v>
      </c>
      <c r="B425" s="104">
        <f>IF('CRWA Loans&amp;Leases'!F38="","",'CRWA Loans&amp;Leases'!F38)</f>
        <v>0</v>
      </c>
    </row>
    <row r="426" spans="1:2">
      <c r="A426" t="s">
        <v>1162</v>
      </c>
      <c r="B426" s="104">
        <f>IF('CRWA Loans&amp;Leases'!F40="","",'CRWA Loans&amp;Leases'!F40)</f>
        <v>0</v>
      </c>
    </row>
    <row r="427" spans="1:2">
      <c r="A427" t="s">
        <v>1163</v>
      </c>
      <c r="B427" s="104">
        <f>IF('CRWA Loans&amp;Leases'!F41="","",'CRWA Loans&amp;Leases'!F41)</f>
        <v>0</v>
      </c>
    </row>
    <row r="428" spans="1:2">
      <c r="A428" t="s">
        <v>1164</v>
      </c>
      <c r="B428" s="104">
        <f>IF('CRWA Loans&amp;Leases'!F42="","",'CRWA Loans&amp;Leases'!F42)</f>
        <v>0</v>
      </c>
    </row>
    <row r="429" spans="1:2">
      <c r="A429" t="s">
        <v>1165</v>
      </c>
      <c r="B429" s="104">
        <f>IF('CRWA Loans&amp;Leases'!F43="","",'CRWA Loans&amp;Leases'!F43)</f>
        <v>0</v>
      </c>
    </row>
    <row r="430" spans="1:2">
      <c r="A430" t="s">
        <v>1166</v>
      </c>
      <c r="B430" s="104">
        <f>IF('CRWA Loans&amp;Leases'!F44="","",'CRWA Loans&amp;Leases'!F44)</f>
        <v>0</v>
      </c>
    </row>
    <row r="431" spans="1:2">
      <c r="A431" t="s">
        <v>1167</v>
      </c>
      <c r="B431" s="104">
        <f>IF('CRWA Loans&amp;Leases'!F45="","",'CRWA Loans&amp;Leases'!F45)</f>
        <v>0</v>
      </c>
    </row>
    <row r="432" spans="1:2">
      <c r="A432" t="s">
        <v>1168</v>
      </c>
      <c r="B432" s="104">
        <f>IF('CRWA Loans&amp;Leases'!F47="","",'CRWA Loans&amp;Leases'!F47)</f>
        <v>0</v>
      </c>
    </row>
    <row r="433" spans="1:2">
      <c r="A433" t="s">
        <v>1169</v>
      </c>
      <c r="B433" s="104">
        <f>IF('CRWA Loans&amp;Leases'!F48="","",'CRWA Loans&amp;Leases'!F48)</f>
        <v>0</v>
      </c>
    </row>
    <row r="434" spans="1:2">
      <c r="A434" t="s">
        <v>1170</v>
      </c>
      <c r="B434" s="104">
        <f>IF('CRWA Loans&amp;Leases'!F50="","",'CRWA Loans&amp;Leases'!F50)</f>
        <v>0</v>
      </c>
    </row>
    <row r="435" spans="1:2">
      <c r="A435" t="s">
        <v>1171</v>
      </c>
      <c r="B435" s="104">
        <f>IF('CRWA Loans&amp;Leases'!F51="","",'CRWA Loans&amp;Leases'!F51)</f>
        <v>0</v>
      </c>
    </row>
    <row r="436" spans="1:2">
      <c r="A436" t="s">
        <v>1172</v>
      </c>
      <c r="B436" s="104">
        <f>IF('CRWA Loans&amp;Leases'!F52="","",'CRWA Loans&amp;Leases'!F52)</f>
        <v>0</v>
      </c>
    </row>
    <row r="437" spans="1:2">
      <c r="A437" t="s">
        <v>1173</v>
      </c>
      <c r="B437" s="104">
        <f>IF('CRWA Loans&amp;Leases'!F56="","",'CRWA Loans&amp;Leases'!F56)</f>
        <v>0</v>
      </c>
    </row>
    <row r="438" spans="1:2">
      <c r="A438" t="s">
        <v>1174</v>
      </c>
      <c r="B438" s="104">
        <f>IF('CRWA Loans&amp;Leases'!F57="","",'CRWA Loans&amp;Leases'!F57)</f>
        <v>0</v>
      </c>
    </row>
    <row r="439" spans="1:2">
      <c r="A439" t="s">
        <v>1175</v>
      </c>
      <c r="B439" s="104">
        <f>IF('CRWA Loans&amp;Leases'!F58="","",'CRWA Loans&amp;Leases'!F58)</f>
        <v>0</v>
      </c>
    </row>
    <row r="440" spans="1:2">
      <c r="A440" t="s">
        <v>1176</v>
      </c>
      <c r="B440" s="104">
        <f>IF('CRWA Loans&amp;Leases'!F60="","",'CRWA Loans&amp;Leases'!F60)</f>
        <v>0</v>
      </c>
    </row>
    <row r="441" spans="1:2">
      <c r="A441" t="s">
        <v>1177</v>
      </c>
      <c r="B441" s="104">
        <f>IF('CRWA Loans&amp;Leases'!F61="","",'CRWA Loans&amp;Leases'!F61)</f>
        <v>0</v>
      </c>
    </row>
    <row r="442" spans="1:2">
      <c r="A442" t="s">
        <v>1178</v>
      </c>
      <c r="B442" s="104">
        <f>IF('CRWA Loans&amp;Leases'!F62="","",'CRWA Loans&amp;Leases'!F62)</f>
        <v>0</v>
      </c>
    </row>
    <row r="443" spans="1:2">
      <c r="A443" t="s">
        <v>1179</v>
      </c>
      <c r="B443" s="104">
        <f>IF('CRWA Loans&amp;Leases'!F64="","",'CRWA Loans&amp;Leases'!F64)</f>
        <v>0</v>
      </c>
    </row>
    <row r="444" spans="1:2">
      <c r="A444" t="s">
        <v>1180</v>
      </c>
      <c r="B444" s="104">
        <f>IF('CRWA Loans&amp;Leases'!F65="","",'CRWA Loans&amp;Leases'!F65)</f>
        <v>0</v>
      </c>
    </row>
    <row r="445" spans="1:2">
      <c r="A445" t="s">
        <v>1181</v>
      </c>
      <c r="B445" s="104">
        <f>IF('CRWA Loans&amp;Leases'!F66="","",'CRWA Loans&amp;Leases'!F66)</f>
        <v>0</v>
      </c>
    </row>
    <row r="446" spans="1:2">
      <c r="A446" t="s">
        <v>1182</v>
      </c>
      <c r="B446" s="104">
        <f>IF('CRWA Loans&amp;Leases'!F69="","",'CRWA Loans&amp;Leases'!F69)</f>
        <v>0</v>
      </c>
    </row>
    <row r="447" spans="1:2">
      <c r="A447" t="s">
        <v>1183</v>
      </c>
      <c r="B447" s="104">
        <f>IF('CRWA Loans&amp;Leases'!F70="","",'CRWA Loans&amp;Leases'!F70)</f>
        <v>0</v>
      </c>
    </row>
    <row r="448" spans="1:2">
      <c r="A448" t="s">
        <v>1184</v>
      </c>
      <c r="B448" s="104">
        <f>IF('CRWA Loans&amp;Leases'!F72="","",'CRWA Loans&amp;Leases'!F72)</f>
        <v>0</v>
      </c>
    </row>
    <row r="449" spans="1:2">
      <c r="A449" t="s">
        <v>1185</v>
      </c>
      <c r="B449" s="104">
        <f>IF('CRWA Loans&amp;Leases'!F73="","",'CRWA Loans&amp;Leases'!F73)</f>
        <v>0</v>
      </c>
    </row>
    <row r="450" spans="1:2">
      <c r="A450" t="s">
        <v>1186</v>
      </c>
      <c r="B450" s="104">
        <f>IF('CRWA Loans&amp;Leases'!F75="","",'CRWA Loans&amp;Leases'!F75)</f>
        <v>0</v>
      </c>
    </row>
    <row r="451" spans="1:2">
      <c r="A451" t="s">
        <v>1187</v>
      </c>
      <c r="B451" s="104">
        <f>IF('CRWA Loans&amp;Leases'!F76="","",'CRWA Loans&amp;Leases'!F76)</f>
        <v>0</v>
      </c>
    </row>
    <row r="452" spans="1:2">
      <c r="A452" t="s">
        <v>1188</v>
      </c>
      <c r="B452" s="104">
        <f>IF('CRWA Loans&amp;Leases'!F77="","",'CRWA Loans&amp;Leases'!F77)</f>
        <v>0</v>
      </c>
    </row>
    <row r="453" spans="1:2">
      <c r="A453" t="s">
        <v>1189</v>
      </c>
      <c r="B453" s="104">
        <f>IF('CRWA Loans&amp;Leases'!F79="","",'CRWA Loans&amp;Leases'!F79)</f>
        <v>0</v>
      </c>
    </row>
    <row r="454" spans="1:2">
      <c r="A454" t="s">
        <v>1190</v>
      </c>
      <c r="B454" s="104">
        <f>IF('CRWA Loans&amp;Leases'!F80="","",'CRWA Loans&amp;Leases'!F80)</f>
        <v>0</v>
      </c>
    </row>
    <row r="455" spans="1:2">
      <c r="A455" t="s">
        <v>1191</v>
      </c>
      <c r="B455" s="104">
        <f>IF('CRWA Loans&amp;Leases'!F82="","",'CRWA Loans&amp;Leases'!F82)</f>
        <v>0</v>
      </c>
    </row>
    <row r="456" spans="1:2">
      <c r="A456" t="s">
        <v>1192</v>
      </c>
      <c r="B456" s="104">
        <f>IF('CRWA Loans&amp;Leases'!F83="","",'CRWA Loans&amp;Leases'!F83)</f>
        <v>0</v>
      </c>
    </row>
    <row r="457" spans="1:2">
      <c r="A457" t="s">
        <v>1193</v>
      </c>
      <c r="B457" s="104">
        <f>IF('CRWA Loans&amp;Leases'!F85="","",'CRWA Loans&amp;Leases'!F85)</f>
        <v>0</v>
      </c>
    </row>
    <row r="458" spans="1:2">
      <c r="A458" t="s">
        <v>1194</v>
      </c>
      <c r="B458" s="104">
        <f>IF('CRWA Loans&amp;Leases'!F86="","",'CRWA Loans&amp;Leases'!F86)</f>
        <v>0</v>
      </c>
    </row>
    <row r="459" spans="1:2">
      <c r="A459" t="s">
        <v>1195</v>
      </c>
      <c r="B459" s="104">
        <f>IF('CRWA Loans&amp;Leases'!F87="","",'CRWA Loans&amp;Leases'!F87)</f>
        <v>0</v>
      </c>
    </row>
    <row r="460" spans="1:2">
      <c r="A460" t="s">
        <v>1196</v>
      </c>
      <c r="B460" s="104">
        <f>IF('CRWA Loans&amp;Leases'!F88="","",'CRWA Loans&amp;Leases'!F88)</f>
        <v>0</v>
      </c>
    </row>
    <row r="461" spans="1:2">
      <c r="A461" t="s">
        <v>1197</v>
      </c>
      <c r="B461" s="104">
        <f>IF('CRWA Loans&amp;Leases'!F89="","",'CRWA Loans&amp;Leases'!F89)</f>
        <v>0</v>
      </c>
    </row>
    <row r="462" spans="1:2">
      <c r="A462" t="s">
        <v>1198</v>
      </c>
      <c r="B462" s="104">
        <f>IF('CRWA Loans&amp;Leases'!F90="","",'CRWA Loans&amp;Leases'!F90)</f>
        <v>0</v>
      </c>
    </row>
    <row r="463" spans="1:2">
      <c r="A463" t="s">
        <v>1199</v>
      </c>
      <c r="B463" s="104">
        <f>IF('CRWA Loans&amp;Leases'!F92="","",'CRWA Loans&amp;Leases'!F92)</f>
        <v>0</v>
      </c>
    </row>
    <row r="464" spans="1:2">
      <c r="A464" t="s">
        <v>1200</v>
      </c>
      <c r="B464" s="104">
        <f>IF('CRWA Loans&amp;Leases'!F93="","",'CRWA Loans&amp;Leases'!F93)</f>
        <v>0</v>
      </c>
    </row>
    <row r="465" spans="1:2">
      <c r="A465" t="s">
        <v>1201</v>
      </c>
      <c r="B465" s="104">
        <f>IF('CRWA Loans&amp;Leases'!F94="","",'CRWA Loans&amp;Leases'!F94)</f>
        <v>0</v>
      </c>
    </row>
    <row r="466" spans="1:2">
      <c r="A466" t="s">
        <v>1202</v>
      </c>
      <c r="B466" s="104">
        <f>IF('CRWA Loans&amp;Leases'!F95="","",'CRWA Loans&amp;Leases'!F95)</f>
        <v>0</v>
      </c>
    </row>
    <row r="467" spans="1:2">
      <c r="A467" t="s">
        <v>1203</v>
      </c>
      <c r="B467" s="104">
        <f>IF('CRWA Loans&amp;Leases'!F96="","",'CRWA Loans&amp;Leases'!F96)</f>
        <v>0</v>
      </c>
    </row>
    <row r="468" spans="1:2">
      <c r="A468" t="s">
        <v>1204</v>
      </c>
      <c r="B468" s="104">
        <f>IF('CRWA Loans&amp;Leases'!F98="","",'CRWA Loans&amp;Leases'!F98)</f>
        <v>0</v>
      </c>
    </row>
    <row r="469" spans="1:2">
      <c r="A469" t="s">
        <v>1205</v>
      </c>
      <c r="B469" s="104">
        <f>IF('CRWA Loans&amp;Leases'!F99="","",'CRWA Loans&amp;Leases'!F99)</f>
        <v>0</v>
      </c>
    </row>
    <row r="470" spans="1:2">
      <c r="A470" t="s">
        <v>1206</v>
      </c>
      <c r="B470" s="104">
        <f>IF('CRWA Loans&amp;Leases'!F100="","",'CRWA Loans&amp;Leases'!F100)</f>
        <v>0</v>
      </c>
    </row>
    <row r="471" spans="1:2">
      <c r="A471" t="s">
        <v>1207</v>
      </c>
      <c r="B471" s="104">
        <f>IF('CRWA Loans&amp;Leases'!F101="","",'CRWA Loans&amp;Leases'!F101)</f>
        <v>0</v>
      </c>
    </row>
    <row r="472" spans="1:2">
      <c r="A472" t="s">
        <v>1208</v>
      </c>
      <c r="B472" s="104">
        <f>IF('CRWA Loans&amp;Leases'!F103="","",'CRWA Loans&amp;Leases'!F103)</f>
        <v>0</v>
      </c>
    </row>
    <row r="473" spans="1:2">
      <c r="A473" t="s">
        <v>1209</v>
      </c>
      <c r="B473" s="104">
        <f>IF('CRWA Loans&amp;Leases'!F104="","",'CRWA Loans&amp;Leases'!F104)</f>
        <v>0</v>
      </c>
    </row>
    <row r="474" spans="1:2">
      <c r="A474" t="s">
        <v>1210</v>
      </c>
      <c r="B474" s="104">
        <f>IF('CRWA Loans&amp;Leases'!F105="","",'CRWA Loans&amp;Leases'!F105)</f>
        <v>0</v>
      </c>
    </row>
    <row r="475" spans="1:2">
      <c r="A475" t="s">
        <v>1211</v>
      </c>
      <c r="B475" s="104">
        <f>IF('CRWA Loans&amp;Leases'!F107="","",'CRWA Loans&amp;Leases'!F107)</f>
        <v>0</v>
      </c>
    </row>
    <row r="476" spans="1:2">
      <c r="A476" t="s">
        <v>1212</v>
      </c>
      <c r="B476" s="104">
        <f>IF('CRWA Loans&amp;Leases'!F108="","",'CRWA Loans&amp;Leases'!F108)</f>
        <v>0</v>
      </c>
    </row>
    <row r="477" spans="1:2">
      <c r="A477" t="s">
        <v>1213</v>
      </c>
      <c r="B477" s="104">
        <f>IF('CRWA Loans&amp;Leases'!F109="","",'CRWA Loans&amp;Leases'!F109)</f>
        <v>0</v>
      </c>
    </row>
    <row r="478" spans="1:2">
      <c r="A478" t="s">
        <v>1214</v>
      </c>
      <c r="B478" s="104">
        <f>IF('CRWA Loans&amp;Leases'!F110="","",'CRWA Loans&amp;Leases'!F110)</f>
        <v>0</v>
      </c>
    </row>
    <row r="479" spans="1:2">
      <c r="A479" t="s">
        <v>1215</v>
      </c>
      <c r="B479" s="104">
        <f>IF('CRWA Loans&amp;Leases'!F111="","",'CRWA Loans&amp;Leases'!F111)</f>
        <v>0</v>
      </c>
    </row>
    <row r="480" spans="1:2">
      <c r="A480" t="s">
        <v>1216</v>
      </c>
      <c r="B480" s="104">
        <f>IF('CRWA Loans&amp;Leases'!F112="","",'CRWA Loans&amp;Leases'!F112)</f>
        <v>0</v>
      </c>
    </row>
    <row r="481" spans="1:2">
      <c r="A481" t="s">
        <v>1217</v>
      </c>
      <c r="B481" s="104">
        <f>IF('CRWA Loans&amp;Leases'!F115="","",'CRWA Loans&amp;Leases'!F115)</f>
        <v>0</v>
      </c>
    </row>
    <row r="482" spans="1:2">
      <c r="A482" t="s">
        <v>1218</v>
      </c>
      <c r="B482" s="104">
        <f>IF('CRWA Loans&amp;Leases'!F117="","",'CRWA Loans&amp;Leases'!F117)</f>
        <v>0</v>
      </c>
    </row>
    <row r="483" spans="1:2">
      <c r="A483" t="s">
        <v>1219</v>
      </c>
      <c r="B483" s="104">
        <f>IF('CRWA Loans&amp;Leases'!F118="","",'CRWA Loans&amp;Leases'!F118)</f>
        <v>0</v>
      </c>
    </row>
    <row r="484" spans="1:2">
      <c r="A484" t="s">
        <v>1220</v>
      </c>
      <c r="B484" s="104">
        <f>IF('CRWA Loans&amp;Leases'!F120="","",'CRWA Loans&amp;Leases'!F120)</f>
        <v>0</v>
      </c>
    </row>
    <row r="485" spans="1:2">
      <c r="A485" t="s">
        <v>1221</v>
      </c>
      <c r="B485" s="104">
        <f>IF('CRWA Loans&amp;Leases'!F121="","",'CRWA Loans&amp;Leases'!F121)</f>
        <v>0</v>
      </c>
    </row>
    <row r="486" spans="1:2">
      <c r="A486" t="s">
        <v>1222</v>
      </c>
      <c r="B486" s="104">
        <f>IF('CRWA Loans&amp;Leases'!F123="","",'CRWA Loans&amp;Leases'!F123)</f>
        <v>0</v>
      </c>
    </row>
    <row r="487" spans="1:2">
      <c r="A487" t="s">
        <v>1223</v>
      </c>
      <c r="B487" s="104">
        <f>IF('CRWA Loans&amp;Leases'!F124="","",'CRWA Loans&amp;Leases'!F124)</f>
        <v>0</v>
      </c>
    </row>
    <row r="488" spans="1:2">
      <c r="A488" t="s">
        <v>1224</v>
      </c>
      <c r="B488" s="104">
        <f>IF('CRWA Loans&amp;Leases'!F125="","",'CRWA Loans&amp;Leases'!F125)</f>
        <v>0</v>
      </c>
    </row>
    <row r="489" spans="1:2">
      <c r="A489" t="s">
        <v>1225</v>
      </c>
      <c r="B489" s="104">
        <f>IF('CRWA Loans&amp;Leases'!F126="","",'CRWA Loans&amp;Leases'!F126)</f>
        <v>0</v>
      </c>
    </row>
    <row r="490" spans="1:2">
      <c r="A490" t="s">
        <v>1226</v>
      </c>
      <c r="B490" s="104" t="str">
        <f>IF('CRWA Loans&amp;Leases'!F128="","",'CRWA Loans&amp;Leases'!F128)</f>
        <v/>
      </c>
    </row>
    <row r="491" spans="1:2">
      <c r="A491" t="s">
        <v>1227</v>
      </c>
      <c r="B491" s="104" t="str">
        <f>IF('CRWA Loans&amp;Leases'!F130="","",'CRWA Loans&amp;Leases'!F130)</f>
        <v/>
      </c>
    </row>
    <row r="492" spans="1:2">
      <c r="A492" t="s">
        <v>1228</v>
      </c>
      <c r="B492" s="104" t="str">
        <f>IF('CRWA Loans&amp;Leases'!F131="","",'CRWA Loans&amp;Leases'!F131)</f>
        <v/>
      </c>
    </row>
    <row r="493" spans="1:2">
      <c r="A493" t="s">
        <v>1229</v>
      </c>
      <c r="B493" s="104" t="str">
        <f>IF('CRWA Loans&amp;Leases'!F132="","",'CRWA Loans&amp;Leases'!F132)</f>
        <v/>
      </c>
    </row>
    <row r="494" spans="1:2">
      <c r="A494" t="s">
        <v>1230</v>
      </c>
      <c r="B494" s="104" t="str">
        <f>IF('CRWA Loans&amp;Leases'!F133="","",'CRWA Loans&amp;Leases'!F133)</f>
        <v/>
      </c>
    </row>
    <row r="495" spans="1:2">
      <c r="A495" t="s">
        <v>1231</v>
      </c>
      <c r="B495" s="104">
        <f>IF('CRWA Loans&amp;Leases'!F138="","",'CRWA Loans&amp;Leases'!F138)</f>
        <v>0</v>
      </c>
    </row>
    <row r="496" spans="1:2">
      <c r="A496" t="s">
        <v>1232</v>
      </c>
      <c r="B496" s="104" t="str">
        <f>IF('CRWA OtherAssets'!D12="","",'CRWA OtherAssets'!D12)</f>
        <v/>
      </c>
    </row>
    <row r="497" spans="1:2">
      <c r="A497" t="s">
        <v>1233</v>
      </c>
      <c r="B497" s="104">
        <f>IF('CRWA OtherAssets'!D13="","",'CRWA OtherAssets'!D13)</f>
        <v>0</v>
      </c>
    </row>
    <row r="498" spans="1:2">
      <c r="A498" t="s">
        <v>1234</v>
      </c>
      <c r="B498" s="104" t="str">
        <f>IF('CRWA OtherAssets'!D14="","",'CRWA OtherAssets'!D14)</f>
        <v/>
      </c>
    </row>
    <row r="499" spans="1:2">
      <c r="A499" t="s">
        <v>1235</v>
      </c>
      <c r="B499" s="104" t="str">
        <f>IF('CRWA OtherAssets'!D15="","",'CRWA OtherAssets'!D15)</f>
        <v/>
      </c>
    </row>
    <row r="500" spans="1:2">
      <c r="A500" t="s">
        <v>1236</v>
      </c>
      <c r="B500" s="104" t="str">
        <f>IF('CRWA OtherAssets'!D16="","",'CRWA OtherAssets'!D16)</f>
        <v/>
      </c>
    </row>
    <row r="501" spans="1:2">
      <c r="A501" t="s">
        <v>1237</v>
      </c>
      <c r="B501" s="104">
        <f>IF('CRWA OtherAssets'!D17="","",'CRWA OtherAssets'!D17)</f>
        <v>0</v>
      </c>
    </row>
    <row r="502" spans="1:2">
      <c r="A502" t="s">
        <v>1238</v>
      </c>
      <c r="B502" s="104" t="str">
        <f>IF('CRWA OtherAssets'!D18="","",'CRWA OtherAssets'!D18)</f>
        <v/>
      </c>
    </row>
    <row r="503" spans="1:2">
      <c r="A503" t="s">
        <v>1239</v>
      </c>
      <c r="B503" s="104" t="str">
        <f>IF('CRWA OtherAssets'!D20="","",'CRWA OtherAssets'!D20)</f>
        <v/>
      </c>
    </row>
    <row r="504" spans="1:2">
      <c r="A504" t="s">
        <v>1240</v>
      </c>
      <c r="B504" s="104">
        <f>IF('CRWA OtherAssets'!D21="","",'CRWA OtherAssets'!D21)</f>
        <v>0</v>
      </c>
    </row>
    <row r="505" spans="1:2">
      <c r="A505" t="s">
        <v>1241</v>
      </c>
      <c r="B505" s="104" t="str">
        <f>IF('CRWA OtherAssets'!D23="","",'CRWA OtherAssets'!D23)</f>
        <v/>
      </c>
    </row>
    <row r="506" spans="1:2">
      <c r="A506" t="s">
        <v>1242</v>
      </c>
      <c r="B506" s="104" t="str">
        <f>IF('CRWA OtherAssets'!D24="","",'CRWA OtherAssets'!D24)</f>
        <v/>
      </c>
    </row>
    <row r="507" spans="1:2">
      <c r="A507" t="s">
        <v>1243</v>
      </c>
      <c r="B507" s="104">
        <f>IF('CRWA OtherAssets'!D25="","",'CRWA OtherAssets'!D25)</f>
        <v>0</v>
      </c>
    </row>
    <row r="508" spans="1:2">
      <c r="A508" t="s">
        <v>1244</v>
      </c>
      <c r="B508" s="104" t="str">
        <f>IF('CRWA OtherAssets'!D27="","",'CRWA OtherAssets'!D27)</f>
        <v/>
      </c>
    </row>
    <row r="509" spans="1:2">
      <c r="A509" t="s">
        <v>1245</v>
      </c>
      <c r="B509" s="104" t="str">
        <f>IF('CRWA OtherAssets'!D28="","",'CRWA OtherAssets'!D28)</f>
        <v/>
      </c>
    </row>
    <row r="510" spans="1:2">
      <c r="A510" t="s">
        <v>1246</v>
      </c>
      <c r="B510" s="104" t="str">
        <f>IF('CRWA OtherAssets'!D29="","",'CRWA OtherAssets'!D29)</f>
        <v/>
      </c>
    </row>
    <row r="511" spans="1:2">
      <c r="A511" t="s">
        <v>1247</v>
      </c>
      <c r="B511" s="104" t="str">
        <f>IF('CRWA OtherAssets'!D30="","",'CRWA OtherAssets'!D30)</f>
        <v/>
      </c>
    </row>
    <row r="512" spans="1:2">
      <c r="A512" t="s">
        <v>1248</v>
      </c>
      <c r="B512" s="104">
        <f>IF('CRWA OtherAssets'!D31="","",'CRWA OtherAssets'!D31)</f>
        <v>0</v>
      </c>
    </row>
    <row r="513" spans="1:2">
      <c r="A513" t="s">
        <v>1249</v>
      </c>
      <c r="B513" s="104">
        <f>IF('CRWA OtherAssets'!D32="","",'CRWA OtherAssets'!D32)</f>
        <v>0</v>
      </c>
    </row>
    <row r="514" spans="1:2">
      <c r="A514" t="s">
        <v>1250</v>
      </c>
      <c r="B514" s="104">
        <f>IF('CRWA OtherAssets'!D33="","",'CRWA OtherAssets'!D33)</f>
        <v>0</v>
      </c>
    </row>
    <row r="515" spans="1:2">
      <c r="A515" t="s">
        <v>1251</v>
      </c>
      <c r="B515" s="104" t="str">
        <f>IF('CRWA OtherAssets'!D34="","",'CRWA OtherAssets'!D34)</f>
        <v/>
      </c>
    </row>
    <row r="516" spans="1:2">
      <c r="A516" t="s">
        <v>1252</v>
      </c>
      <c r="B516" s="104" t="str">
        <f>IF('CRWA OtherAssets'!D35="","",'CRWA OtherAssets'!D35)</f>
        <v/>
      </c>
    </row>
    <row r="517" spans="1:2">
      <c r="A517" t="s">
        <v>1253</v>
      </c>
      <c r="B517" s="104" t="str">
        <f>IF('CRWA OtherAssets'!D36="","",'CRWA OtherAssets'!D36)</f>
        <v/>
      </c>
    </row>
    <row r="518" spans="1:2">
      <c r="A518" t="s">
        <v>1254</v>
      </c>
      <c r="B518" s="104">
        <f>IF('CRWA OtherAssets'!D38="","",'CRWA OtherAssets'!D38)</f>
        <v>0</v>
      </c>
    </row>
    <row r="519" spans="1:2">
      <c r="A519" t="s">
        <v>1255</v>
      </c>
      <c r="B519" s="105">
        <f>IF('CRWA OtherAssets'!E12="","",'CRWA OtherAssets'!E12)</f>
        <v>1</v>
      </c>
    </row>
    <row r="520" spans="1:2">
      <c r="A520" t="s">
        <v>1256</v>
      </c>
      <c r="B520" s="105">
        <f>IF('CRWA OtherAssets'!E13="","",'CRWA OtherAssets'!E13)</f>
        <v>0</v>
      </c>
    </row>
    <row r="521" spans="1:2">
      <c r="A521" t="s">
        <v>1257</v>
      </c>
      <c r="B521" s="105">
        <f>IF('CRWA OtherAssets'!E14="","",'CRWA OtherAssets'!E14)</f>
        <v>1</v>
      </c>
    </row>
    <row r="522" spans="1:2">
      <c r="A522" t="s">
        <v>1258</v>
      </c>
      <c r="B522" s="105">
        <f>IF('CRWA OtherAssets'!E15="","",'CRWA OtherAssets'!E15)</f>
        <v>1</v>
      </c>
    </row>
    <row r="523" spans="1:2">
      <c r="A523" t="s">
        <v>1259</v>
      </c>
      <c r="B523" s="105">
        <f>IF('CRWA OtherAssets'!E16="","",'CRWA OtherAssets'!E16)</f>
        <v>1</v>
      </c>
    </row>
    <row r="524" spans="1:2">
      <c r="A524" t="s">
        <v>1260</v>
      </c>
      <c r="B524" s="105">
        <f>IF('CRWA OtherAssets'!E17="","",'CRWA OtherAssets'!E17)</f>
        <v>0</v>
      </c>
    </row>
    <row r="525" spans="1:2">
      <c r="A525" t="s">
        <v>1261</v>
      </c>
      <c r="B525" s="105">
        <f>IF('CRWA OtherAssets'!E18="","",'CRWA OtherAssets'!E18)</f>
        <v>0.75</v>
      </c>
    </row>
    <row r="526" spans="1:2">
      <c r="A526" t="s">
        <v>1262</v>
      </c>
      <c r="B526" s="105">
        <f>IF('CRWA OtherAssets'!E20="","",'CRWA OtherAssets'!E20)</f>
        <v>2.5</v>
      </c>
    </row>
    <row r="527" spans="1:2">
      <c r="A527" t="s">
        <v>1263</v>
      </c>
      <c r="B527" s="105">
        <f>IF('CRWA OtherAssets'!E21="","",'CRWA OtherAssets'!E21)</f>
        <v>0</v>
      </c>
    </row>
    <row r="528" spans="1:2">
      <c r="A528" t="s">
        <v>1264</v>
      </c>
      <c r="B528" s="105">
        <f>IF('CRWA OtherAssets'!E23="","",'CRWA OtherAssets'!E23)</f>
        <v>2.5</v>
      </c>
    </row>
    <row r="529" spans="1:2">
      <c r="A529" t="s">
        <v>1265</v>
      </c>
      <c r="B529" s="105">
        <f>IF('CRWA OtherAssets'!E24="","",'CRWA OtherAssets'!E24)</f>
        <v>4</v>
      </c>
    </row>
    <row r="530" spans="1:2">
      <c r="A530" t="s">
        <v>1266</v>
      </c>
      <c r="B530" s="105">
        <f>IF('CRWA OtherAssets'!E25="","",'CRWA OtherAssets'!E25)</f>
        <v>0</v>
      </c>
    </row>
    <row r="531" spans="1:2">
      <c r="A531" t="s">
        <v>1267</v>
      </c>
      <c r="B531" s="105">
        <f>IF('CRWA OtherAssets'!E27="","",'CRWA OtherAssets'!E27)</f>
        <v>2.5</v>
      </c>
    </row>
    <row r="532" spans="1:2">
      <c r="A532" t="s">
        <v>1268</v>
      </c>
      <c r="B532" s="105">
        <f>IF('CRWA OtherAssets'!E28="","",'CRWA OtherAssets'!E28)</f>
        <v>4</v>
      </c>
    </row>
    <row r="533" spans="1:2">
      <c r="A533" t="s">
        <v>1269</v>
      </c>
      <c r="B533" s="105">
        <f>IF('CRWA OtherAssets'!E29="","",'CRWA OtherAssets'!E29)</f>
        <v>2.5</v>
      </c>
    </row>
    <row r="534" spans="1:2">
      <c r="A534" t="s">
        <v>1270</v>
      </c>
      <c r="B534" s="105">
        <f>IF('CRWA OtherAssets'!E30="","",'CRWA OtherAssets'!E30)</f>
        <v>1</v>
      </c>
    </row>
    <row r="535" spans="1:2">
      <c r="A535" t="s">
        <v>1271</v>
      </c>
      <c r="B535" s="105">
        <f>IF('CRWA OtherAssets'!E31="","",'CRWA OtherAssets'!E31)</f>
        <v>0</v>
      </c>
    </row>
    <row r="536" spans="1:2">
      <c r="A536" t="s">
        <v>1272</v>
      </c>
      <c r="B536" s="105">
        <f>IF('CRWA OtherAssets'!E32="","",'CRWA OtherAssets'!E32)</f>
        <v>0</v>
      </c>
    </row>
    <row r="537" spans="1:2">
      <c r="A537" t="s">
        <v>1273</v>
      </c>
      <c r="B537" s="105">
        <f>IF('CRWA OtherAssets'!E33="","",'CRWA OtherAssets'!E33)</f>
        <v>0</v>
      </c>
    </row>
    <row r="538" spans="1:2">
      <c r="A538" t="s">
        <v>1274</v>
      </c>
      <c r="B538" s="105">
        <f>IF('CRWA OtherAssets'!E34="","",'CRWA OtherAssets'!E34)</f>
        <v>0.2</v>
      </c>
    </row>
    <row r="539" spans="1:2">
      <c r="A539" t="s">
        <v>1275</v>
      </c>
      <c r="B539" s="105" t="str">
        <f>IF('CRWA OtherAssets'!E35="","",'CRWA OtherAssets'!E35)</f>
        <v/>
      </c>
    </row>
    <row r="540" spans="1:2">
      <c r="A540" t="s">
        <v>1276</v>
      </c>
      <c r="B540" s="105">
        <f>IF('CRWA OtherAssets'!E36="","",'CRWA OtherAssets'!E36)</f>
        <v>1</v>
      </c>
    </row>
    <row r="541" spans="1:2">
      <c r="A541" t="s">
        <v>1277</v>
      </c>
      <c r="B541" s="104">
        <f>IF('CRWA OtherAssets'!F12="","",'CRWA OtherAssets'!F12)</f>
        <v>0</v>
      </c>
    </row>
    <row r="542" spans="1:2">
      <c r="A542" t="s">
        <v>1278</v>
      </c>
      <c r="B542" s="104">
        <f>IF('CRWA OtherAssets'!F13="","",'CRWA OtherAssets'!F13)</f>
        <v>0</v>
      </c>
    </row>
    <row r="543" spans="1:2">
      <c r="A543" t="s">
        <v>1279</v>
      </c>
      <c r="B543" s="104">
        <f>IF('CRWA OtherAssets'!F14="","",'CRWA OtherAssets'!F14)</f>
        <v>0</v>
      </c>
    </row>
    <row r="544" spans="1:2">
      <c r="A544" t="s">
        <v>1280</v>
      </c>
      <c r="B544" s="104">
        <f>IF('CRWA OtherAssets'!F15="","",'CRWA OtherAssets'!F15)</f>
        <v>0</v>
      </c>
    </row>
    <row r="545" spans="1:2">
      <c r="A545" t="s">
        <v>1281</v>
      </c>
      <c r="B545" s="104">
        <f>IF('CRWA OtherAssets'!F16="","",'CRWA OtherAssets'!F16)</f>
        <v>0</v>
      </c>
    </row>
    <row r="546" spans="1:2">
      <c r="A546" t="s">
        <v>1282</v>
      </c>
      <c r="B546" s="104">
        <f>IF('CRWA OtherAssets'!F17="","",'CRWA OtherAssets'!F17)</f>
        <v>0</v>
      </c>
    </row>
    <row r="547" spans="1:2">
      <c r="A547" t="s">
        <v>1283</v>
      </c>
      <c r="B547" s="104">
        <f>IF('CRWA OtherAssets'!F18="","",'CRWA OtherAssets'!F18)</f>
        <v>0</v>
      </c>
    </row>
    <row r="548" spans="1:2">
      <c r="A548" t="s">
        <v>1284</v>
      </c>
      <c r="B548" s="104">
        <f>IF('CRWA OtherAssets'!F20="","",'CRWA OtherAssets'!F20)</f>
        <v>0</v>
      </c>
    </row>
    <row r="549" spans="1:2">
      <c r="A549" t="s">
        <v>1285</v>
      </c>
      <c r="B549" s="104">
        <f>IF('CRWA OtherAssets'!F21="","",'CRWA OtherAssets'!F21)</f>
        <v>0</v>
      </c>
    </row>
    <row r="550" spans="1:2">
      <c r="A550" t="s">
        <v>1286</v>
      </c>
      <c r="B550" s="104">
        <f>IF('CRWA OtherAssets'!F23="","",'CRWA OtherAssets'!F23)</f>
        <v>0</v>
      </c>
    </row>
    <row r="551" spans="1:2">
      <c r="A551" t="s">
        <v>1287</v>
      </c>
      <c r="B551" s="104">
        <f>IF('CRWA OtherAssets'!F24="","",'CRWA OtherAssets'!F24)</f>
        <v>0</v>
      </c>
    </row>
    <row r="552" spans="1:2">
      <c r="A552" t="s">
        <v>1288</v>
      </c>
      <c r="B552" s="104">
        <f>IF('CRWA OtherAssets'!F25="","",'CRWA OtherAssets'!F25)</f>
        <v>0</v>
      </c>
    </row>
    <row r="553" spans="1:2">
      <c r="A553" t="s">
        <v>1289</v>
      </c>
      <c r="B553" s="104">
        <f>IF('CRWA OtherAssets'!F27="","",'CRWA OtherAssets'!F27)</f>
        <v>0</v>
      </c>
    </row>
    <row r="554" spans="1:2">
      <c r="A554" t="s">
        <v>1290</v>
      </c>
      <c r="B554" s="104">
        <f>IF('CRWA OtherAssets'!F28="","",'CRWA OtherAssets'!F28)</f>
        <v>0</v>
      </c>
    </row>
    <row r="555" spans="1:2">
      <c r="A555" t="s">
        <v>1291</v>
      </c>
      <c r="B555" s="104">
        <f>IF('CRWA OtherAssets'!F29="","",'CRWA OtherAssets'!F29)</f>
        <v>0</v>
      </c>
    </row>
    <row r="556" spans="1:2">
      <c r="A556" t="s">
        <v>1292</v>
      </c>
      <c r="B556" s="104">
        <f>IF('CRWA OtherAssets'!F30="","",'CRWA OtherAssets'!F30)</f>
        <v>0</v>
      </c>
    </row>
    <row r="557" spans="1:2">
      <c r="A557" t="s">
        <v>1293</v>
      </c>
      <c r="B557" s="104">
        <f>IF('CRWA OtherAssets'!F31="","",'CRWA OtherAssets'!F31)</f>
        <v>0</v>
      </c>
    </row>
    <row r="558" spans="1:2">
      <c r="A558" t="s">
        <v>1294</v>
      </c>
      <c r="B558" s="104">
        <f>IF('CRWA OtherAssets'!F32="","",'CRWA OtherAssets'!F32)</f>
        <v>0</v>
      </c>
    </row>
    <row r="559" spans="1:2">
      <c r="A559" t="s">
        <v>1295</v>
      </c>
      <c r="B559" s="104">
        <f>IF('CRWA OtherAssets'!F33="","",'CRWA OtherAssets'!F33)</f>
        <v>0</v>
      </c>
    </row>
    <row r="560" spans="1:2">
      <c r="A560" t="s">
        <v>1296</v>
      </c>
      <c r="B560" s="104">
        <f>IF('CRWA OtherAssets'!F34="","",'CRWA OtherAssets'!F34)</f>
        <v>0</v>
      </c>
    </row>
    <row r="561" spans="1:2">
      <c r="A561" t="s">
        <v>1297</v>
      </c>
      <c r="B561" s="104">
        <f>IF('CRWA OtherAssets'!F35="","",'CRWA OtherAssets'!F35)</f>
        <v>0</v>
      </c>
    </row>
    <row r="562" spans="1:2">
      <c r="A562" t="s">
        <v>1298</v>
      </c>
      <c r="B562" s="104">
        <f>IF('CRWA OtherAssets'!F36="","",'CRWA OtherAssets'!F36)</f>
        <v>0</v>
      </c>
    </row>
    <row r="563" spans="1:2">
      <c r="A563" t="s">
        <v>1299</v>
      </c>
      <c r="B563" s="104">
        <f>IF('CRWA OtherAssets'!F38="","",'CRWA OtherAssets'!F38)</f>
        <v>0</v>
      </c>
    </row>
    <row r="564" spans="1:2">
      <c r="A564" t="s">
        <v>1300</v>
      </c>
      <c r="B564" s="104" t="str">
        <f>IF('CRWA Off-BS'!D12="","",'CRWA Off-BS'!D12)</f>
        <v/>
      </c>
    </row>
    <row r="565" spans="1:2">
      <c r="A565" t="s">
        <v>1301</v>
      </c>
      <c r="B565" s="104" t="str">
        <f>IF('CRWA Off-BS'!D13="","",'CRWA Off-BS'!D13)</f>
        <v/>
      </c>
    </row>
    <row r="566" spans="1:2">
      <c r="A566" t="s">
        <v>1302</v>
      </c>
      <c r="B566" s="104" t="str">
        <f>IF('CRWA Off-BS'!D14="","",'CRWA Off-BS'!D14)</f>
        <v/>
      </c>
    </row>
    <row r="567" spans="1:2">
      <c r="A567" t="s">
        <v>1303</v>
      </c>
      <c r="B567" s="104" t="str">
        <f>IF('CRWA Off-BS'!D15="","",'CRWA Off-BS'!D15)</f>
        <v/>
      </c>
    </row>
    <row r="568" spans="1:2">
      <c r="A568" t="s">
        <v>1304</v>
      </c>
      <c r="B568" s="104" t="str">
        <f>IF('CRWA Off-BS'!D16="","",'CRWA Off-BS'!D16)</f>
        <v/>
      </c>
    </row>
    <row r="569" spans="1:2">
      <c r="A569" t="s">
        <v>1305</v>
      </c>
      <c r="B569" s="104" t="str">
        <f>IF('CRWA Off-BS'!D18="","",'CRWA Off-BS'!D18)</f>
        <v/>
      </c>
    </row>
    <row r="570" spans="1:2">
      <c r="A570" t="s">
        <v>1306</v>
      </c>
      <c r="B570" s="104" t="str">
        <f>IF('CRWA Off-BS'!D19="","",'CRWA Off-BS'!D19)</f>
        <v/>
      </c>
    </row>
    <row r="571" spans="1:2">
      <c r="A571" t="s">
        <v>1307</v>
      </c>
      <c r="B571" s="104" t="str">
        <f>IF('CRWA Off-BS'!D20="","",'CRWA Off-BS'!D20)</f>
        <v/>
      </c>
    </row>
    <row r="572" spans="1:2">
      <c r="A572" t="s">
        <v>1308</v>
      </c>
      <c r="B572" s="104" t="str">
        <f>IF('CRWA Off-BS'!D21="","",'CRWA Off-BS'!D21)</f>
        <v/>
      </c>
    </row>
    <row r="573" spans="1:2">
      <c r="A573" t="s">
        <v>1309</v>
      </c>
      <c r="B573" s="104" t="str">
        <f>IF('CRWA Off-BS'!D22="","",'CRWA Off-BS'!D22)</f>
        <v/>
      </c>
    </row>
    <row r="574" spans="1:2">
      <c r="A574" t="s">
        <v>1310</v>
      </c>
      <c r="B574" s="104" t="str">
        <f>IF('CRWA Off-BS'!D23="","",'CRWA Off-BS'!D23)</f>
        <v/>
      </c>
    </row>
    <row r="575" spans="1:2">
      <c r="A575" t="s">
        <v>1311</v>
      </c>
      <c r="B575" s="104" t="str">
        <f>IF('CRWA Off-BS'!D24="","",'CRWA Off-BS'!D24)</f>
        <v/>
      </c>
    </row>
    <row r="576" spans="1:2">
      <c r="A576" t="s">
        <v>1312</v>
      </c>
      <c r="B576" s="104">
        <f>IF('CRWA Off-BS'!D26="","",'CRWA Off-BS'!D26)</f>
        <v>0</v>
      </c>
    </row>
    <row r="577" spans="1:2">
      <c r="A577" t="s">
        <v>1313</v>
      </c>
      <c r="B577" s="104" t="str">
        <f>IF('CRWA Off-BS'!D29="","",'CRWA Off-BS'!D29)</f>
        <v/>
      </c>
    </row>
    <row r="578" spans="1:2">
      <c r="A578" t="s">
        <v>1314</v>
      </c>
      <c r="B578" s="104" t="str">
        <f>IF('CRWA Off-BS'!D30="","",'CRWA Off-BS'!D30)</f>
        <v/>
      </c>
    </row>
    <row r="579" spans="1:2">
      <c r="A579" t="s">
        <v>1315</v>
      </c>
      <c r="B579" s="104" t="str">
        <f>IF('CRWA Off-BS'!D31="","",'CRWA Off-BS'!D31)</f>
        <v/>
      </c>
    </row>
    <row r="580" spans="1:2">
      <c r="A580" t="s">
        <v>1316</v>
      </c>
      <c r="B580" s="104">
        <f>IF('CRWA Off-BS'!D33="","",'CRWA Off-BS'!D33)</f>
        <v>0</v>
      </c>
    </row>
    <row r="581" spans="1:2">
      <c r="A581" t="s">
        <v>1317</v>
      </c>
      <c r="B581" s="104">
        <f>IF('CRWA Off-BS'!D35="","",'CRWA Off-BS'!D35)</f>
        <v>0</v>
      </c>
    </row>
    <row r="582" spans="1:2">
      <c r="A582" t="s">
        <v>1318</v>
      </c>
      <c r="B582" s="105">
        <f>IF('CRWA Off-BS'!E12="","",'CRWA Off-BS'!E12)</f>
        <v>1</v>
      </c>
    </row>
    <row r="583" spans="1:2">
      <c r="A583" t="s">
        <v>1319</v>
      </c>
      <c r="B583" s="105">
        <f>IF('CRWA Off-BS'!E13="","",'CRWA Off-BS'!E13)</f>
        <v>0.5</v>
      </c>
    </row>
    <row r="584" spans="1:2">
      <c r="A584" t="s">
        <v>1320</v>
      </c>
      <c r="B584" s="105">
        <f>IF('CRWA Off-BS'!E14="","",'CRWA Off-BS'!E14)</f>
        <v>0.2</v>
      </c>
    </row>
    <row r="585" spans="1:2">
      <c r="A585" t="s">
        <v>1321</v>
      </c>
      <c r="B585" s="105">
        <f>IF('CRWA Off-BS'!E15="","",'CRWA Off-BS'!E15)</f>
        <v>0.5</v>
      </c>
    </row>
    <row r="586" spans="1:2">
      <c r="A586" t="s">
        <v>1322</v>
      </c>
      <c r="B586" s="105">
        <f>IF('CRWA Off-BS'!E16="","",'CRWA Off-BS'!E16)</f>
        <v>1</v>
      </c>
    </row>
    <row r="587" spans="1:2">
      <c r="A587" t="s">
        <v>1323</v>
      </c>
      <c r="B587" s="105">
        <f>IF('CRWA Off-BS'!E18="","",'CRWA Off-BS'!E18)</f>
        <v>0</v>
      </c>
    </row>
    <row r="588" spans="1:2">
      <c r="A588" t="s">
        <v>1324</v>
      </c>
      <c r="B588" s="105">
        <f>IF('CRWA Off-BS'!E19="","",'CRWA Off-BS'!E19)</f>
        <v>0.1</v>
      </c>
    </row>
    <row r="589" spans="1:2">
      <c r="A589" t="s">
        <v>1325</v>
      </c>
      <c r="B589" s="105">
        <f>IF('CRWA Off-BS'!E20="","",'CRWA Off-BS'!E20)</f>
        <v>0.2</v>
      </c>
    </row>
    <row r="590" spans="1:2">
      <c r="A590" t="s">
        <v>1326</v>
      </c>
      <c r="B590" s="105">
        <f>IF('CRWA Off-BS'!E21="","",'CRWA Off-BS'!E21)</f>
        <v>0.5</v>
      </c>
    </row>
    <row r="591" spans="1:2">
      <c r="A591" t="s">
        <v>1327</v>
      </c>
      <c r="B591" s="105">
        <f>IF('CRWA Off-BS'!E22="","",'CRWA Off-BS'!E22)</f>
        <v>1</v>
      </c>
    </row>
    <row r="592" spans="1:2">
      <c r="A592" t="s">
        <v>1328</v>
      </c>
      <c r="B592" s="105">
        <f>IF('CRWA Off-BS'!E23="","",'CRWA Off-BS'!E23)</f>
        <v>1</v>
      </c>
    </row>
    <row r="593" spans="1:2">
      <c r="A593" t="s">
        <v>1329</v>
      </c>
      <c r="B593" s="105">
        <f>IF('CRWA Off-BS'!E24="","",'CRWA Off-BS'!E24)</f>
        <v>1</v>
      </c>
    </row>
    <row r="594" spans="1:2">
      <c r="A594" t="s">
        <v>1330</v>
      </c>
      <c r="B594" s="105">
        <f>IF('CRWA Off-BS'!E29="","",'CRWA Off-BS'!E29)</f>
        <v>5.0000000000000001E-3</v>
      </c>
    </row>
    <row r="595" spans="1:2">
      <c r="A595" t="s">
        <v>1331</v>
      </c>
      <c r="B595" s="105">
        <f>IF('CRWA Off-BS'!E30="","",'CRWA Off-BS'!E30)</f>
        <v>0.04</v>
      </c>
    </row>
    <row r="596" spans="1:2">
      <c r="A596" t="s">
        <v>1332</v>
      </c>
      <c r="B596" s="105">
        <f>IF('CRWA Off-BS'!E31="","",'CRWA Off-BS'!E31)</f>
        <v>0.08</v>
      </c>
    </row>
    <row r="597" spans="1:2">
      <c r="A597" t="s">
        <v>1333</v>
      </c>
      <c r="B597" s="104">
        <f>IF('CRWA Off-BS'!F12="","",'CRWA Off-BS'!F12)</f>
        <v>0</v>
      </c>
    </row>
    <row r="598" spans="1:2">
      <c r="A598" t="s">
        <v>1334</v>
      </c>
      <c r="B598" s="104">
        <f>IF('CRWA Off-BS'!F13="","",'CRWA Off-BS'!F13)</f>
        <v>0</v>
      </c>
    </row>
    <row r="599" spans="1:2">
      <c r="A599" t="s">
        <v>1335</v>
      </c>
      <c r="B599" s="104">
        <f>IF('CRWA Off-BS'!F14="","",'CRWA Off-BS'!F14)</f>
        <v>0</v>
      </c>
    </row>
    <row r="600" spans="1:2">
      <c r="A600" t="s">
        <v>1336</v>
      </c>
      <c r="B600" s="104">
        <f>IF('CRWA Off-BS'!F15="","",'CRWA Off-BS'!F15)</f>
        <v>0</v>
      </c>
    </row>
    <row r="601" spans="1:2">
      <c r="A601" t="s">
        <v>1337</v>
      </c>
      <c r="B601" s="104">
        <f>IF('CRWA Off-BS'!F16="","",'CRWA Off-BS'!F16)</f>
        <v>0</v>
      </c>
    </row>
    <row r="602" spans="1:2">
      <c r="A602" t="s">
        <v>1338</v>
      </c>
      <c r="B602" s="104">
        <f>IF('CRWA Off-BS'!F18="","",'CRWA Off-BS'!F18)</f>
        <v>0</v>
      </c>
    </row>
    <row r="603" spans="1:2">
      <c r="A603" t="s">
        <v>1339</v>
      </c>
      <c r="B603" s="104">
        <f>IF('CRWA Off-BS'!F19="","",'CRWA Off-BS'!F19)</f>
        <v>0</v>
      </c>
    </row>
    <row r="604" spans="1:2">
      <c r="A604" t="s">
        <v>1340</v>
      </c>
      <c r="B604" s="104">
        <f>IF('CRWA Off-BS'!F20="","",'CRWA Off-BS'!F20)</f>
        <v>0</v>
      </c>
    </row>
    <row r="605" spans="1:2">
      <c r="A605" t="s">
        <v>1341</v>
      </c>
      <c r="B605" s="104">
        <f>IF('CRWA Off-BS'!F21="","",'CRWA Off-BS'!F21)</f>
        <v>0</v>
      </c>
    </row>
    <row r="606" spans="1:2">
      <c r="A606" t="s">
        <v>1342</v>
      </c>
      <c r="B606" s="104">
        <f>IF('CRWA Off-BS'!F22="","",'CRWA Off-BS'!F22)</f>
        <v>0</v>
      </c>
    </row>
    <row r="607" spans="1:2">
      <c r="A607" t="s">
        <v>1343</v>
      </c>
      <c r="B607" s="104">
        <f>IF('CRWA Off-BS'!F23="","",'CRWA Off-BS'!F23)</f>
        <v>0</v>
      </c>
    </row>
    <row r="608" spans="1:2">
      <c r="A608" t="s">
        <v>1344</v>
      </c>
      <c r="B608" s="104">
        <f>IF('CRWA Off-BS'!F24="","",'CRWA Off-BS'!F24)</f>
        <v>0</v>
      </c>
    </row>
    <row r="609" spans="1:2">
      <c r="A609" t="s">
        <v>1345</v>
      </c>
      <c r="B609" s="104">
        <f>IF('CRWA Off-BS'!F26="","",'CRWA Off-BS'!F26)</f>
        <v>0</v>
      </c>
    </row>
    <row r="610" spans="1:2">
      <c r="A610" t="s">
        <v>1346</v>
      </c>
      <c r="B610" s="104">
        <f>IF('CRWA Off-BS'!F29="","",'CRWA Off-BS'!F29)</f>
        <v>0</v>
      </c>
    </row>
    <row r="611" spans="1:2">
      <c r="A611" t="s">
        <v>1347</v>
      </c>
      <c r="B611" s="104">
        <f>IF('CRWA Off-BS'!F30="","",'CRWA Off-BS'!F30)</f>
        <v>0</v>
      </c>
    </row>
    <row r="612" spans="1:2">
      <c r="A612" t="s">
        <v>1348</v>
      </c>
      <c r="B612" s="104">
        <f>IF('CRWA Off-BS'!F31="","",'CRWA Off-BS'!F31)</f>
        <v>0</v>
      </c>
    </row>
    <row r="613" spans="1:2">
      <c r="A613" t="s">
        <v>1349</v>
      </c>
      <c r="B613" s="104">
        <f>IF('CRWA Off-BS'!F33="","",'CRWA Off-BS'!F33)</f>
        <v>0</v>
      </c>
    </row>
    <row r="614" spans="1:2">
      <c r="A614" t="s">
        <v>1350</v>
      </c>
      <c r="B614" s="104">
        <f>IF('CRWA Off-BS'!F35="","",'CRWA Off-BS'!F35)</f>
        <v>0</v>
      </c>
    </row>
    <row r="615" spans="1:2">
      <c r="A615" t="s">
        <v>1351</v>
      </c>
      <c r="B615" s="105" t="str">
        <f>IF('CRWA Off-BS'!G12="","",'CRWA Off-BS'!G12)</f>
        <v/>
      </c>
    </row>
    <row r="616" spans="1:2">
      <c r="A616" t="s">
        <v>1352</v>
      </c>
      <c r="B616" s="105" t="str">
        <f>IF('CRWA Off-BS'!G13="","",'CRWA Off-BS'!G13)</f>
        <v/>
      </c>
    </row>
    <row r="617" spans="1:2">
      <c r="A617" t="s">
        <v>1353</v>
      </c>
      <c r="B617" s="105" t="str">
        <f>IF('CRWA Off-BS'!G14="","",'CRWA Off-BS'!G14)</f>
        <v/>
      </c>
    </row>
    <row r="618" spans="1:2">
      <c r="A618" t="s">
        <v>1354</v>
      </c>
      <c r="B618" s="105" t="str">
        <f>IF('CRWA Off-BS'!G15="","",'CRWA Off-BS'!G15)</f>
        <v/>
      </c>
    </row>
    <row r="619" spans="1:2">
      <c r="A619" t="s">
        <v>1355</v>
      </c>
      <c r="B619" s="105" t="str">
        <f>IF('CRWA Off-BS'!G16="","",'CRWA Off-BS'!G16)</f>
        <v/>
      </c>
    </row>
    <row r="620" spans="1:2">
      <c r="A620" t="s">
        <v>1356</v>
      </c>
      <c r="B620" s="105">
        <f>IF('CRWA Off-BS'!G18="","",'CRWA Off-BS'!G18)</f>
        <v>0</v>
      </c>
    </row>
    <row r="621" spans="1:2">
      <c r="A621" t="s">
        <v>1357</v>
      </c>
      <c r="B621" s="105" t="str">
        <f>IF('CRWA Off-BS'!G19="","",'CRWA Off-BS'!G19)</f>
        <v/>
      </c>
    </row>
    <row r="622" spans="1:2">
      <c r="A622" t="s">
        <v>1358</v>
      </c>
      <c r="B622" s="105" t="str">
        <f>IF('CRWA Off-BS'!G20="","",'CRWA Off-BS'!G20)</f>
        <v/>
      </c>
    </row>
    <row r="623" spans="1:2">
      <c r="A623" t="s">
        <v>1359</v>
      </c>
      <c r="B623" s="105" t="str">
        <f>IF('CRWA Off-BS'!G21="","",'CRWA Off-BS'!G21)</f>
        <v/>
      </c>
    </row>
    <row r="624" spans="1:2">
      <c r="A624" t="s">
        <v>1360</v>
      </c>
      <c r="B624" s="105" t="str">
        <f>IF('CRWA Off-BS'!G22="","",'CRWA Off-BS'!G22)</f>
        <v/>
      </c>
    </row>
    <row r="625" spans="1:2">
      <c r="A625" t="s">
        <v>1361</v>
      </c>
      <c r="B625" s="105" t="str">
        <f>IF('CRWA Off-BS'!G23="","",'CRWA Off-BS'!G23)</f>
        <v/>
      </c>
    </row>
    <row r="626" spans="1:2">
      <c r="A626" t="s">
        <v>1362</v>
      </c>
      <c r="B626" s="105">
        <f>IF('CRWA Off-BS'!G24="","",'CRWA Off-BS'!G24)</f>
        <v>1</v>
      </c>
    </row>
    <row r="627" spans="1:2">
      <c r="A627" t="s">
        <v>1363</v>
      </c>
      <c r="B627" s="105">
        <f>IF('CRWA Off-BS'!G29="","",'CRWA Off-BS'!G29)</f>
        <v>0.2</v>
      </c>
    </row>
    <row r="628" spans="1:2">
      <c r="A628" t="s">
        <v>1364</v>
      </c>
      <c r="B628" s="105">
        <f>IF('CRWA Off-BS'!G30="","",'CRWA Off-BS'!G30)</f>
        <v>0.2</v>
      </c>
    </row>
    <row r="629" spans="1:2">
      <c r="A629" t="s">
        <v>1365</v>
      </c>
      <c r="B629" s="105">
        <f>IF('CRWA Off-BS'!G31="","",'CRWA Off-BS'!G31)</f>
        <v>0.2</v>
      </c>
    </row>
    <row r="630" spans="1:2">
      <c r="A630" t="s">
        <v>1366</v>
      </c>
      <c r="B630" s="104">
        <f>IF('CRWA Off-BS'!H12="","",'CRWA Off-BS'!H12)</f>
        <v>0</v>
      </c>
    </row>
    <row r="631" spans="1:2">
      <c r="A631" t="s">
        <v>1367</v>
      </c>
      <c r="B631" s="104">
        <f>IF('CRWA Off-BS'!H13="","",'CRWA Off-BS'!H13)</f>
        <v>0</v>
      </c>
    </row>
    <row r="632" spans="1:2">
      <c r="A632" t="s">
        <v>1368</v>
      </c>
      <c r="B632" s="104">
        <f>IF('CRWA Off-BS'!H14="","",'CRWA Off-BS'!H14)</f>
        <v>0</v>
      </c>
    </row>
    <row r="633" spans="1:2">
      <c r="A633" t="s">
        <v>1369</v>
      </c>
      <c r="B633" s="104">
        <f>IF('CRWA Off-BS'!H15="","",'CRWA Off-BS'!H15)</f>
        <v>0</v>
      </c>
    </row>
    <row r="634" spans="1:2">
      <c r="A634" t="s">
        <v>1370</v>
      </c>
      <c r="B634" s="104">
        <f>IF('CRWA Off-BS'!H16="","",'CRWA Off-BS'!H16)</f>
        <v>0</v>
      </c>
    </row>
    <row r="635" spans="1:2">
      <c r="A635" t="s">
        <v>1371</v>
      </c>
      <c r="B635" s="104">
        <f>IF('CRWA Off-BS'!H18="","",'CRWA Off-BS'!H18)</f>
        <v>0</v>
      </c>
    </row>
    <row r="636" spans="1:2">
      <c r="A636" t="s">
        <v>1372</v>
      </c>
      <c r="B636" s="104">
        <f>IF('CRWA Off-BS'!H19="","",'CRWA Off-BS'!H19)</f>
        <v>0</v>
      </c>
    </row>
    <row r="637" spans="1:2">
      <c r="A637" t="s">
        <v>1373</v>
      </c>
      <c r="B637" s="104">
        <f>IF('CRWA Off-BS'!H20="","",'CRWA Off-BS'!H20)</f>
        <v>0</v>
      </c>
    </row>
    <row r="638" spans="1:2">
      <c r="A638" t="s">
        <v>1374</v>
      </c>
      <c r="B638" s="104">
        <f>IF('CRWA Off-BS'!H21="","",'CRWA Off-BS'!H21)</f>
        <v>0</v>
      </c>
    </row>
    <row r="639" spans="1:2">
      <c r="A639" t="s">
        <v>1375</v>
      </c>
      <c r="B639" s="104">
        <f>IF('CRWA Off-BS'!H22="","",'CRWA Off-BS'!H22)</f>
        <v>0</v>
      </c>
    </row>
    <row r="640" spans="1:2">
      <c r="A640" t="s">
        <v>1376</v>
      </c>
      <c r="B640" s="104">
        <f>IF('CRWA Off-BS'!H23="","",'CRWA Off-BS'!H23)</f>
        <v>0</v>
      </c>
    </row>
    <row r="641" spans="1:2">
      <c r="A641" t="s">
        <v>1377</v>
      </c>
      <c r="B641" s="104">
        <f>IF('CRWA Off-BS'!H24="","",'CRWA Off-BS'!H24)</f>
        <v>0</v>
      </c>
    </row>
    <row r="642" spans="1:2">
      <c r="A642" t="s">
        <v>1378</v>
      </c>
      <c r="B642" s="104">
        <f>IF('CRWA Off-BS'!H26="","",'CRWA Off-BS'!H26)</f>
        <v>0</v>
      </c>
    </row>
    <row r="643" spans="1:2">
      <c r="A643" t="s">
        <v>1379</v>
      </c>
      <c r="B643" s="104">
        <f>IF('CRWA Off-BS'!H29="","",'CRWA Off-BS'!H29)</f>
        <v>0</v>
      </c>
    </row>
    <row r="644" spans="1:2">
      <c r="A644" t="s">
        <v>1380</v>
      </c>
      <c r="B644" s="104">
        <f>IF('CRWA Off-BS'!H30="","",'CRWA Off-BS'!H30)</f>
        <v>0</v>
      </c>
    </row>
    <row r="645" spans="1:2">
      <c r="A645" t="s">
        <v>1381</v>
      </c>
      <c r="B645" s="104">
        <f>IF('CRWA Off-BS'!H31="","",'CRWA Off-BS'!H31)</f>
        <v>0</v>
      </c>
    </row>
    <row r="646" spans="1:2">
      <c r="A646" t="s">
        <v>1382</v>
      </c>
      <c r="B646" s="104">
        <f>IF('CRWA Off-BS'!H33="","",'CRWA Off-BS'!H33)</f>
        <v>0</v>
      </c>
    </row>
    <row r="647" spans="1:2">
      <c r="A647" t="s">
        <v>1383</v>
      </c>
      <c r="B647" s="104">
        <f>IF('CRWA Off-BS'!H35="","",'CRWA Off-BS'!H35)</f>
        <v>0</v>
      </c>
    </row>
    <row r="648" spans="1:2">
      <c r="A648" t="s">
        <v>1384</v>
      </c>
      <c r="B648" s="104" t="str">
        <f>IF('RWA OpsRisk'!D12="","",'RWA OpsRisk'!D12)</f>
        <v/>
      </c>
    </row>
    <row r="649" spans="1:2">
      <c r="A649" t="s">
        <v>1385</v>
      </c>
      <c r="B649" s="104" t="str">
        <f>IF('RWA OpsRisk'!D13="","",'RWA OpsRisk'!D13)</f>
        <v/>
      </c>
    </row>
    <row r="650" spans="1:2">
      <c r="A650" t="s">
        <v>1386</v>
      </c>
      <c r="B650" s="104" t="str">
        <f>IF('RWA OpsRisk'!D14="","",'RWA OpsRisk'!D14)</f>
        <v/>
      </c>
    </row>
    <row r="651" spans="1:2">
      <c r="A651" t="s">
        <v>1387</v>
      </c>
      <c r="B651" s="104" t="e">
        <f>IF('RWA OpsRisk'!D16="","",'RWA OpsRisk'!D16)</f>
        <v>#DIV/0!</v>
      </c>
    </row>
    <row r="652" spans="1:2">
      <c r="A652" t="s">
        <v>1388</v>
      </c>
      <c r="B652" s="104" t="e">
        <f>IF('RWA OpsRisk'!D18="","",'RWA OpsRisk'!D18)</f>
        <v>#DIV/0!</v>
      </c>
    </row>
    <row r="653" spans="1:2">
      <c r="A653" t="s">
        <v>1389</v>
      </c>
      <c r="B653" s="104" t="e">
        <f>IF('RWA OpsRisk'!D20="","",'RWA OpsRisk'!D20)</f>
        <v>#DIV/0!</v>
      </c>
    </row>
  </sheetData>
  <sheetProtection algorithmName="SHA-512" hashValue="K+QvIZGzx4lX978pDHUZeHR2qgVksxD74ldbHF8C/c1vePzZwU5GG8rsmtuXaz1WpleMFZVWU2IDKHWTqIcrWw==" saltValue="bOdWDsaA9Im7QP7/P8Y2kw==" spinCount="100000" sheet="1" objects="1" scenarios="1"/>
  <phoneticPr fontId="9" type="noConversion"/>
  <conditionalFormatting sqref="A61:A535">
    <cfRule type="duplicateValues" dxfId="0" priority="22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9397-6B35-4B06-BB9F-4B65A55774A0}">
  <dimension ref="A1"/>
  <sheetViews>
    <sheetView workbookViewId="0"/>
  </sheetViews>
  <sheetFormatPr defaultColWidth="7.875" defaultRowHeight="12.6"/>
  <cols>
    <col min="1" max="1" width="7.875" style="7"/>
    <col min="2" max="16384" width="7.875" style="8"/>
  </cols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C41C-05C3-4FC6-8B70-7C5D25FF088D}">
  <dimension ref="A1"/>
  <sheetViews>
    <sheetView workbookViewId="0"/>
  </sheetViews>
  <sheetFormatPr defaultColWidth="7.875" defaultRowHeight="12.6"/>
  <cols>
    <col min="1" max="16384" width="7.875" style="8"/>
  </cols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9565-876C-4FE0-8463-499329108888}">
  <dimension ref="A1"/>
  <sheetViews>
    <sheetView workbookViewId="0"/>
  </sheetViews>
  <sheetFormatPr defaultColWidth="7.875" defaultRowHeight="12.6"/>
  <cols>
    <col min="1" max="16384" width="7.875" style="8"/>
  </cols>
  <sheetData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139F-AEDC-4B5F-A85B-062CD078355F}">
  <dimension ref="A1"/>
  <sheetViews>
    <sheetView workbookViewId="0"/>
  </sheetViews>
  <sheetFormatPr defaultColWidth="8.625" defaultRowHeight="14.1"/>
  <cols>
    <col min="1" max="16384" width="8.625" style="9"/>
  </cols>
  <sheetData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1B68-8697-40D6-A894-A062DBD5CC26}">
  <dimension ref="A1"/>
  <sheetViews>
    <sheetView workbookViewId="0"/>
  </sheetViews>
  <sheetFormatPr defaultColWidth="8.625" defaultRowHeight="14.1"/>
  <cols>
    <col min="1" max="16384" width="8.625" style="9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AE58-A1B3-4081-A2D2-36E543F32FEB}">
  <sheetPr>
    <pageSetUpPr fitToPage="1"/>
  </sheetPr>
  <dimension ref="A1:I36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38" customWidth="1"/>
    <col min="2" max="2" width="47.625" customWidth="1"/>
    <col min="3" max="3" width="8.75" style="41" customWidth="1"/>
    <col min="4" max="4" width="20" style="41" customWidth="1"/>
    <col min="5" max="5" width="16.625" style="48" customWidth="1"/>
    <col min="6" max="6" width="16.625" style="42" customWidth="1"/>
    <col min="7" max="7" width="3.625" style="38" customWidth="1"/>
  </cols>
  <sheetData>
    <row r="1" spans="1:9" ht="47.45" customHeight="1">
      <c r="B1" s="39"/>
      <c r="C1" s="40"/>
      <c r="E1"/>
    </row>
    <row r="2" spans="1:9" ht="21.6" customHeight="1" thickBot="1">
      <c r="B2" s="43" t="s">
        <v>12</v>
      </c>
      <c r="C2" s="44"/>
      <c r="D2" s="44"/>
      <c r="E2" s="45"/>
      <c r="F2" s="45"/>
    </row>
    <row r="3" spans="1:9" ht="16.350000000000001" customHeight="1" thickBot="1">
      <c r="B3" s="46" t="s">
        <v>13</v>
      </c>
      <c r="D3" s="116"/>
      <c r="E3" s="117"/>
      <c r="F3" s="118"/>
    </row>
    <row r="4" spans="1:9" ht="16.350000000000001" customHeight="1" thickBot="1">
      <c r="B4" s="46" t="s">
        <v>14</v>
      </c>
      <c r="D4" s="1"/>
      <c r="F4" s="48"/>
    </row>
    <row r="5" spans="1:9" ht="16.350000000000001" customHeight="1" thickBot="1">
      <c r="B5" s="46" t="s">
        <v>15</v>
      </c>
      <c r="D5" s="2"/>
      <c r="F5" s="48"/>
    </row>
    <row r="6" spans="1:9">
      <c r="B6" s="49"/>
      <c r="C6" s="44"/>
      <c r="D6" s="44"/>
      <c r="E6" s="45"/>
      <c r="F6" s="45"/>
    </row>
    <row r="8" spans="1:9" s="41" customFormat="1">
      <c r="A8" s="38"/>
      <c r="B8" s="50" t="s">
        <v>16</v>
      </c>
      <c r="C8" s="40" t="s">
        <v>17</v>
      </c>
      <c r="D8" s="40" t="s">
        <v>18</v>
      </c>
      <c r="E8" s="48"/>
      <c r="F8" s="42"/>
      <c r="G8" s="38"/>
      <c r="H8"/>
      <c r="I8"/>
    </row>
    <row r="9" spans="1:9" s="41" customFormat="1">
      <c r="A9" s="38"/>
      <c r="B9"/>
      <c r="E9" s="48"/>
      <c r="F9" s="42"/>
      <c r="G9" s="38"/>
      <c r="H9"/>
      <c r="I9"/>
    </row>
    <row r="10" spans="1:9" s="41" customFormat="1">
      <c r="A10" s="38"/>
      <c r="B10" t="s">
        <v>19</v>
      </c>
      <c r="C10" s="108">
        <v>6200</v>
      </c>
      <c r="D10" s="41" t="s">
        <v>20</v>
      </c>
      <c r="E10" s="48"/>
      <c r="F10" s="42"/>
      <c r="G10" s="38"/>
      <c r="H10"/>
      <c r="I10"/>
    </row>
    <row r="11" spans="1:9" s="41" customFormat="1">
      <c r="A11" s="38"/>
      <c r="B11" t="s">
        <v>21</v>
      </c>
      <c r="C11" s="108">
        <v>6210</v>
      </c>
      <c r="D11" s="41" t="s">
        <v>20</v>
      </c>
      <c r="E11" s="48"/>
      <c r="F11" s="42"/>
      <c r="G11" s="38"/>
      <c r="H11"/>
      <c r="I11"/>
    </row>
    <row r="12" spans="1:9" s="41" customFormat="1">
      <c r="A12" s="38"/>
      <c r="B12" s="42" t="s">
        <v>22</v>
      </c>
      <c r="C12" s="108">
        <v>6220</v>
      </c>
      <c r="D12" s="41" t="s">
        <v>23</v>
      </c>
      <c r="E12" s="48"/>
      <c r="F12" s="42"/>
      <c r="G12" s="38"/>
      <c r="H12"/>
      <c r="I12"/>
    </row>
    <row r="13" spans="1:9" s="41" customFormat="1">
      <c r="A13" s="38"/>
      <c r="B13" s="42" t="s">
        <v>24</v>
      </c>
      <c r="C13" s="108">
        <v>6221</v>
      </c>
      <c r="D13" s="41" t="s">
        <v>23</v>
      </c>
      <c r="E13" s="48"/>
      <c r="F13" s="42"/>
      <c r="G13" s="38"/>
      <c r="H13"/>
      <c r="I13"/>
    </row>
    <row r="14" spans="1:9" s="41" customFormat="1">
      <c r="A14" s="38"/>
      <c r="B14" t="s">
        <v>25</v>
      </c>
      <c r="C14" s="108">
        <v>6230</v>
      </c>
      <c r="D14" s="41" t="s">
        <v>25</v>
      </c>
      <c r="E14" s="48"/>
      <c r="F14" s="42"/>
      <c r="G14" s="38"/>
      <c r="H14"/>
      <c r="I14"/>
    </row>
    <row r="15" spans="1:9" s="41" customFormat="1" ht="14.45">
      <c r="A15" s="38"/>
      <c r="B15" s="52" t="s">
        <v>26</v>
      </c>
      <c r="C15" s="51"/>
      <c r="E15" s="48"/>
      <c r="F15" s="42"/>
      <c r="G15" s="38"/>
      <c r="H15"/>
      <c r="I15"/>
    </row>
    <row r="16" spans="1:9" s="41" customFormat="1">
      <c r="A16" s="38"/>
      <c r="B16" s="53" t="s">
        <v>27</v>
      </c>
      <c r="C16" s="108">
        <v>6240</v>
      </c>
      <c r="D16" s="41" t="s">
        <v>28</v>
      </c>
      <c r="E16" s="48"/>
      <c r="F16" s="42"/>
      <c r="G16" s="38"/>
      <c r="H16"/>
      <c r="I16"/>
    </row>
    <row r="17" spans="1:9" s="41" customFormat="1">
      <c r="A17" s="38"/>
      <c r="B17" s="53" t="s">
        <v>29</v>
      </c>
      <c r="C17" s="108">
        <v>6250</v>
      </c>
      <c r="D17" s="41" t="s">
        <v>30</v>
      </c>
      <c r="E17" s="48"/>
      <c r="F17" s="42"/>
      <c r="G17" s="38"/>
      <c r="H17"/>
      <c r="I17"/>
    </row>
    <row r="18" spans="1:9" s="41" customFormat="1">
      <c r="A18" s="38"/>
      <c r="B18" s="53" t="s">
        <v>31</v>
      </c>
      <c r="C18" s="108">
        <v>6260</v>
      </c>
      <c r="D18" s="41" t="s">
        <v>32</v>
      </c>
      <c r="E18" s="48"/>
      <c r="F18" s="42"/>
      <c r="G18" s="38"/>
      <c r="H18"/>
      <c r="I18"/>
    </row>
    <row r="19" spans="1:9" s="41" customFormat="1">
      <c r="A19" s="38"/>
      <c r="B19" t="s">
        <v>33</v>
      </c>
      <c r="C19" s="108">
        <v>6270</v>
      </c>
      <c r="D19" s="41" t="s">
        <v>34</v>
      </c>
      <c r="E19" s="48"/>
      <c r="F19" s="42"/>
      <c r="G19" s="38"/>
      <c r="H19"/>
      <c r="I19"/>
    </row>
    <row r="20" spans="1:9" s="41" customFormat="1">
      <c r="A20" s="38"/>
      <c r="B20" t="s">
        <v>35</v>
      </c>
      <c r="C20" s="108">
        <v>6280</v>
      </c>
      <c r="D20" s="41" t="s">
        <v>36</v>
      </c>
      <c r="E20" s="48"/>
      <c r="F20" s="42"/>
      <c r="G20" s="38"/>
      <c r="H20"/>
      <c r="I20"/>
    </row>
    <row r="21" spans="1:9" s="41" customFormat="1">
      <c r="A21" s="38"/>
      <c r="B21"/>
      <c r="E21" s="48"/>
      <c r="F21" s="42"/>
      <c r="G21" s="38"/>
      <c r="H21"/>
      <c r="I21"/>
    </row>
    <row r="22" spans="1:9" hidden="1">
      <c r="B22" s="39" t="s">
        <v>37</v>
      </c>
    </row>
    <row r="23" spans="1:9" ht="30" hidden="1" customHeight="1">
      <c r="B23" s="115" t="s">
        <v>38</v>
      </c>
      <c r="C23" s="115"/>
      <c r="D23" s="115"/>
      <c r="E23" s="115"/>
      <c r="F23" s="115"/>
    </row>
    <row r="24" spans="1:9" hidden="1">
      <c r="B24" s="122" t="s">
        <v>39</v>
      </c>
      <c r="C24" s="122"/>
      <c r="D24" s="122"/>
      <c r="E24" s="122"/>
      <c r="F24" s="122"/>
    </row>
    <row r="25" spans="1:9">
      <c r="B25" s="39" t="s">
        <v>40</v>
      </c>
    </row>
    <row r="26" spans="1:9" ht="27.6" customHeight="1">
      <c r="B26" s="115" t="s">
        <v>41</v>
      </c>
      <c r="C26" s="115"/>
      <c r="D26" s="115"/>
      <c r="E26" s="115"/>
      <c r="F26" s="115"/>
    </row>
    <row r="27" spans="1:9" ht="27.6" customHeight="1">
      <c r="B27" s="115" t="s">
        <v>38</v>
      </c>
      <c r="C27" s="115"/>
      <c r="D27" s="115"/>
      <c r="E27" s="115"/>
      <c r="F27" s="115"/>
    </row>
    <row r="28" spans="1:9">
      <c r="B28" s="122" t="s">
        <v>39</v>
      </c>
      <c r="C28" s="122"/>
      <c r="D28" s="122"/>
      <c r="E28" s="122"/>
      <c r="F28" s="122"/>
    </row>
    <row r="30" spans="1:9" s="42" customFormat="1" ht="14.45" thickBot="1">
      <c r="A30" s="38"/>
      <c r="B30" s="39" t="s">
        <v>42</v>
      </c>
      <c r="C30" s="41"/>
      <c r="D30" s="41"/>
      <c r="E30" s="48"/>
      <c r="G30" s="38"/>
      <c r="H30"/>
      <c r="I30"/>
    </row>
    <row r="31" spans="1:9" s="42" customFormat="1" ht="14.45" thickBot="1">
      <c r="A31" s="38"/>
      <c r="B31" s="53" t="s">
        <v>43</v>
      </c>
      <c r="C31" s="54"/>
      <c r="D31" s="41"/>
      <c r="E31"/>
      <c r="G31" s="38"/>
      <c r="H31"/>
      <c r="I31"/>
    </row>
    <row r="32" spans="1:9" s="42" customFormat="1" ht="14.45" thickBot="1">
      <c r="A32" s="38"/>
      <c r="B32" s="55" t="s">
        <v>44</v>
      </c>
      <c r="C32"/>
      <c r="D32" s="41"/>
      <c r="E32"/>
      <c r="G32" s="38"/>
      <c r="H32"/>
      <c r="I32"/>
    </row>
    <row r="33" spans="1:9" s="42" customFormat="1" ht="14.45" thickBot="1">
      <c r="A33" s="38"/>
      <c r="B33" s="53" t="s">
        <v>45</v>
      </c>
      <c r="C33" s="47"/>
      <c r="D33" s="41"/>
      <c r="E33"/>
      <c r="G33" s="38"/>
      <c r="H33"/>
      <c r="I33"/>
    </row>
    <row r="34" spans="1:9" s="42" customFormat="1" ht="14.45" thickBot="1">
      <c r="A34" s="38"/>
      <c r="B34" s="53" t="s">
        <v>46</v>
      </c>
      <c r="C34" s="56"/>
      <c r="D34" s="41"/>
      <c r="E34"/>
      <c r="G34" s="38"/>
      <c r="H34"/>
      <c r="I34"/>
    </row>
    <row r="36" spans="1:9" ht="28.5" customHeight="1">
      <c r="B36" s="114" t="s">
        <v>47</v>
      </c>
      <c r="C36" s="114"/>
      <c r="D36" s="114"/>
      <c r="E36" s="114"/>
      <c r="F36" s="114"/>
    </row>
  </sheetData>
  <sheetProtection algorithmName="SHA-512" hashValue="DTC3DpV73rrFpXDIStBhJM6+CsVRf8KTkaRm1w3vYdOi7xkfCNfRYkJQNsk0lysYb8mxwIo8Amaz/FyCXlbDZw==" saltValue="LCp9SdMuJznzoV0C90EhqQ==" spinCount="100000" sheet="1" objects="1" scenarios="1"/>
  <mergeCells count="7">
    <mergeCell ref="B36:F36"/>
    <mergeCell ref="B26:F26"/>
    <mergeCell ref="B27:F27"/>
    <mergeCell ref="B28:F28"/>
    <mergeCell ref="D3:F3"/>
    <mergeCell ref="B23:F23"/>
    <mergeCell ref="B24:F24"/>
  </mergeCells>
  <phoneticPr fontId="9" type="noConversion"/>
  <hyperlinks>
    <hyperlink ref="C10" location="CAR!B8" display="CAR!B8" xr:uid="{908ABB1A-D410-4513-816B-779D1594A523}"/>
    <hyperlink ref="C11" location="CAR!B33" display="CAR!B33" xr:uid="{08968558-71CE-4052-A8BB-94A609386C06}"/>
    <hyperlink ref="C12" location="'CAR (transition)'!B8" display="'CAR (transition)'!B8" xr:uid="{25C317B5-99E7-4E4A-B395-61397D32FAFF}"/>
    <hyperlink ref="C13" location="'CAR (transition)'!B33" display="'CAR (transition)'!B33" xr:uid="{A5866C64-156A-4317-A2B3-96B643A82270}"/>
    <hyperlink ref="C14" location="Capital!B8" display="Capital!B8" xr:uid="{7F881B40-3EF8-4ECB-91CC-A4810B603D3B}"/>
    <hyperlink ref="C16" location="'CRWA Cash&amp;Inv'!B8" display="'CRWA Cash&amp;Inv'!B8" xr:uid="{0CAB892E-71F8-4A6D-A176-B9AAB1821B2E}"/>
    <hyperlink ref="C17" location="'CRWA Loans&amp;Leases'!B8" display="'CRWA Loans&amp;Leases'!B8" xr:uid="{69D5F04D-9B2A-49FA-BF65-AD8488698DC6}"/>
    <hyperlink ref="C18" location="'CRWA OtherAssets'!B8" display="'CRWA OtherAssets'!B8" xr:uid="{54AE189E-A944-46C5-9C0B-F1BF66982DF1}"/>
    <hyperlink ref="C19" location="'CRWA Off-BS'!B8" display="'CRWA Off-BS'!B8" xr:uid="{17AC0AF8-4547-47EF-B6B6-FB0690666487}"/>
    <hyperlink ref="C20" location="'RWA OpsRisk'!B8" display="'RWA OpsRisk'!B8" xr:uid="{2B81F596-6871-4CA3-A893-5AC5F58ADE64}"/>
  </hyperlinks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CE35-904C-4CF2-B69C-5C7D12C789CB}">
  <sheetPr>
    <pageSetUpPr fitToPage="1"/>
  </sheetPr>
  <dimension ref="A1:I50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60.625" style="9" customWidth="1"/>
    <col min="3" max="3" width="9.125" style="11" customWidth="1"/>
    <col min="4" max="6" width="16.625" style="11" customWidth="1"/>
    <col min="7" max="7" width="3.625" style="10" customWidth="1"/>
    <col min="8" max="8" width="14.25" style="12" bestFit="1" customWidth="1"/>
    <col min="9" max="9" width="23.75" style="13" bestFit="1" customWidth="1"/>
    <col min="10" max="16384" width="8.625" style="9"/>
  </cols>
  <sheetData>
    <row r="1" spans="1:9" ht="47.1" customHeight="1">
      <c r="A1" s="38"/>
      <c r="B1"/>
      <c r="C1" s="41"/>
      <c r="D1" s="41"/>
      <c r="E1" s="41"/>
      <c r="F1" s="41"/>
      <c r="G1" s="38"/>
      <c r="H1" s="42"/>
      <c r="I1" s="57"/>
    </row>
    <row r="2" spans="1:9" ht="20.45" thickBot="1">
      <c r="A2" s="38"/>
      <c r="B2" s="58" t="s">
        <v>12</v>
      </c>
      <c r="C2" s="58"/>
      <c r="D2" s="58"/>
      <c r="E2" s="58"/>
      <c r="F2" s="58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09"/>
      <c r="C6" s="49"/>
      <c r="D6" s="49"/>
      <c r="E6" s="49"/>
      <c r="F6" s="49"/>
      <c r="G6" s="38"/>
      <c r="H6" s="42" t="s">
        <v>53</v>
      </c>
      <c r="I6" s="57"/>
    </row>
    <row r="7" spans="1:9">
      <c r="A7" s="38"/>
      <c r="B7" s="46"/>
      <c r="C7" s="51"/>
      <c r="D7" s="51"/>
      <c r="E7" s="51"/>
      <c r="F7" s="51"/>
      <c r="G7" s="38"/>
      <c r="H7" s="42"/>
      <c r="I7" s="57"/>
    </row>
    <row r="8" spans="1:9" ht="14.45" thickBot="1">
      <c r="A8" s="38"/>
      <c r="B8" s="50" t="s">
        <v>19</v>
      </c>
      <c r="C8" s="51"/>
      <c r="D8" s="41" t="s">
        <v>54</v>
      </c>
      <c r="E8" s="51" t="s">
        <v>55</v>
      </c>
      <c r="F8" s="51"/>
      <c r="G8" s="38"/>
      <c r="H8" s="42"/>
      <c r="I8" s="57"/>
    </row>
    <row r="9" spans="1:9" ht="14.45" thickBot="1">
      <c r="A9" s="38"/>
      <c r="B9" s="54" t="s">
        <v>56</v>
      </c>
      <c r="C9" s="51"/>
      <c r="D9" s="54">
        <v>10</v>
      </c>
      <c r="E9" s="54">
        <v>20</v>
      </c>
      <c r="F9" s="51"/>
      <c r="G9" s="38"/>
      <c r="H9" s="42"/>
      <c r="I9" s="57"/>
    </row>
    <row r="10" spans="1:9">
      <c r="A10" s="38"/>
      <c r="B10" s="46"/>
      <c r="C10" s="51"/>
      <c r="D10" s="51"/>
      <c r="E10" s="51"/>
      <c r="F10" s="51"/>
      <c r="G10" s="38"/>
      <c r="H10" s="42"/>
      <c r="I10" s="57"/>
    </row>
    <row r="11" spans="1:9">
      <c r="A11" s="38"/>
      <c r="B11" s="50" t="s">
        <v>25</v>
      </c>
      <c r="C11" s="51"/>
      <c r="D11" s="51"/>
      <c r="E11" s="51"/>
      <c r="F11" s="51"/>
      <c r="G11" s="38"/>
      <c r="H11" s="42"/>
      <c r="I11" s="57"/>
    </row>
    <row r="12" spans="1:9" ht="14.45" thickBot="1">
      <c r="A12" s="38"/>
      <c r="B12" s="46"/>
      <c r="C12" s="51"/>
      <c r="D12" s="41"/>
      <c r="E12" s="51"/>
      <c r="F12" s="51"/>
      <c r="G12" s="38"/>
      <c r="H12" s="42"/>
      <c r="I12" s="57"/>
    </row>
    <row r="13" spans="1:9" ht="14.45" thickBot="1">
      <c r="A13" s="38"/>
      <c r="B13" s="63" t="s">
        <v>57</v>
      </c>
      <c r="C13" s="54" t="s">
        <v>58</v>
      </c>
      <c r="D13" s="3">
        <f>Capital!D43</f>
        <v>0</v>
      </c>
      <c r="E13" s="51"/>
      <c r="F13" s="51"/>
      <c r="G13" s="38"/>
      <c r="H13" s="42" t="s">
        <v>59</v>
      </c>
      <c r="I13" s="57"/>
    </row>
    <row r="14" spans="1:9" ht="14.45" thickBot="1">
      <c r="A14" s="38"/>
      <c r="B14" s="63" t="s">
        <v>60</v>
      </c>
      <c r="C14" s="54" t="s">
        <v>61</v>
      </c>
      <c r="D14" s="3">
        <f>Capital!D56</f>
        <v>0</v>
      </c>
      <c r="E14" s="51"/>
      <c r="F14" s="51"/>
      <c r="G14" s="38"/>
      <c r="H14" s="42" t="s">
        <v>62</v>
      </c>
      <c r="I14" s="57"/>
    </row>
    <row r="15" spans="1:9" ht="14.45" thickBot="1">
      <c r="A15" s="38"/>
      <c r="B15" s="63"/>
      <c r="C15" s="51"/>
      <c r="D15" s="51"/>
      <c r="E15" s="51"/>
      <c r="F15" s="51"/>
      <c r="G15" s="38"/>
      <c r="H15" s="42"/>
      <c r="I15" s="57"/>
    </row>
    <row r="16" spans="1:9" ht="14.45" thickBot="1">
      <c r="A16" s="38"/>
      <c r="B16" s="60" t="s">
        <v>63</v>
      </c>
      <c r="C16" s="54" t="s">
        <v>64</v>
      </c>
      <c r="D16" s="3">
        <f>SUM(D13:D14)</f>
        <v>0</v>
      </c>
      <c r="E16" s="51"/>
      <c r="F16" s="51"/>
      <c r="G16" s="38"/>
      <c r="H16" s="42" t="s">
        <v>65</v>
      </c>
      <c r="I16" s="57"/>
    </row>
    <row r="17" spans="1:9">
      <c r="A17" s="38"/>
      <c r="B17" s="46"/>
      <c r="C17" s="51"/>
      <c r="D17" s="51"/>
      <c r="E17" s="51"/>
      <c r="F17" s="51"/>
      <c r="G17" s="38"/>
      <c r="H17" s="42"/>
      <c r="I17" s="57"/>
    </row>
    <row r="18" spans="1:9">
      <c r="A18" s="38"/>
      <c r="B18" s="50" t="s">
        <v>66</v>
      </c>
      <c r="C18" s="51"/>
      <c r="D18" s="51"/>
      <c r="E18" s="41"/>
      <c r="F18" s="51"/>
      <c r="G18" s="38"/>
      <c r="H18" s="42"/>
      <c r="I18" s="57"/>
    </row>
    <row r="19" spans="1:9" ht="14.45" thickBot="1">
      <c r="A19" s="38"/>
      <c r="B19" s="50"/>
      <c r="C19" s="51"/>
      <c r="D19" s="51"/>
      <c r="E19" s="41"/>
      <c r="F19" s="51"/>
      <c r="G19" s="38"/>
      <c r="H19" s="42"/>
      <c r="I19" s="57"/>
    </row>
    <row r="20" spans="1:9" ht="14.45" thickBot="1">
      <c r="A20" s="38"/>
      <c r="B20" s="63" t="s">
        <v>67</v>
      </c>
      <c r="C20" s="54" t="s">
        <v>68</v>
      </c>
      <c r="D20" s="3">
        <f>'CRWA Cash&amp;Inv'!F78+'CRWA Loans&amp;Leases'!F138+'CRWA OtherAssets'!F38+'CRWA Off-BS'!H35</f>
        <v>0</v>
      </c>
      <c r="E20" s="51"/>
      <c r="F20" s="51"/>
      <c r="G20" s="38"/>
      <c r="H20" s="42" t="s">
        <v>69</v>
      </c>
      <c r="I20" s="57"/>
    </row>
    <row r="21" spans="1:9" ht="14.45" thickBot="1">
      <c r="A21" s="38"/>
      <c r="B21" s="63" t="s">
        <v>35</v>
      </c>
      <c r="C21" s="54" t="s">
        <v>70</v>
      </c>
      <c r="D21" s="3" t="e">
        <f>'RWA OpsRisk'!D20</f>
        <v>#DIV/0!</v>
      </c>
      <c r="E21" s="51"/>
      <c r="F21" s="51"/>
      <c r="G21" s="38"/>
      <c r="H21" s="42" t="s">
        <v>71</v>
      </c>
      <c r="I21" s="57"/>
    </row>
    <row r="22" spans="1:9" ht="14.45" thickBot="1">
      <c r="A22" s="38"/>
      <c r="B22" s="46"/>
      <c r="C22" s="51"/>
      <c r="D22" s="51"/>
      <c r="E22" s="51"/>
      <c r="F22" s="51"/>
      <c r="G22" s="38"/>
      <c r="H22" s="42"/>
      <c r="I22" s="57"/>
    </row>
    <row r="23" spans="1:9" ht="14.45" thickBot="1">
      <c r="A23" s="38"/>
      <c r="B23" s="50" t="s">
        <v>72</v>
      </c>
      <c r="C23" s="54" t="s">
        <v>73</v>
      </c>
      <c r="D23" s="3" t="e">
        <f>SUM(D20:D21)</f>
        <v>#DIV/0!</v>
      </c>
      <c r="E23" s="51"/>
      <c r="F23" s="51"/>
      <c r="G23" s="38"/>
      <c r="H23" s="42" t="s">
        <v>74</v>
      </c>
      <c r="I23" s="57"/>
    </row>
    <row r="24" spans="1:9">
      <c r="A24" s="38"/>
      <c r="B24" s="46"/>
      <c r="C24" s="51"/>
      <c r="D24" s="51"/>
      <c r="E24" s="51"/>
      <c r="F24" s="51"/>
      <c r="G24" s="38"/>
      <c r="H24" s="42"/>
      <c r="I24" s="57"/>
    </row>
    <row r="25" spans="1:9" ht="14.45" thickBot="1">
      <c r="A25" s="38"/>
      <c r="B25" s="46"/>
      <c r="C25" s="51"/>
      <c r="D25" s="51"/>
      <c r="E25" s="51"/>
      <c r="F25" s="51"/>
      <c r="G25" s="38"/>
      <c r="H25" s="42"/>
      <c r="I25" s="57"/>
    </row>
    <row r="26" spans="1:9" ht="15" thickBot="1">
      <c r="A26" s="38"/>
      <c r="B26" s="50" t="s">
        <v>75</v>
      </c>
      <c r="C26" s="54" t="s">
        <v>76</v>
      </c>
      <c r="D26" s="51"/>
      <c r="E26" s="112" t="e">
        <f>D13/D23</f>
        <v>#DIV/0!</v>
      </c>
      <c r="F26" s="51"/>
      <c r="G26" s="38"/>
      <c r="H26" s="57" t="s">
        <v>77</v>
      </c>
      <c r="I26" s="57" t="s">
        <v>78</v>
      </c>
    </row>
    <row r="27" spans="1:9" ht="14.45" thickBot="1">
      <c r="A27" s="38"/>
      <c r="B27" s="46"/>
      <c r="C27" s="51"/>
      <c r="D27" s="51"/>
      <c r="E27" s="51"/>
      <c r="F27" s="51"/>
      <c r="G27" s="38"/>
      <c r="H27" s="57"/>
      <c r="I27" s="57"/>
    </row>
    <row r="28" spans="1:9" ht="15" thickBot="1">
      <c r="A28" s="38"/>
      <c r="B28" s="50" t="s">
        <v>79</v>
      </c>
      <c r="C28" s="54" t="s">
        <v>80</v>
      </c>
      <c r="D28" s="51"/>
      <c r="E28" s="112" t="e">
        <f>D16/D23</f>
        <v>#DIV/0!</v>
      </c>
      <c r="F28" s="51"/>
      <c r="G28" s="38"/>
      <c r="H28" s="57" t="s">
        <v>77</v>
      </c>
      <c r="I28" s="57" t="s">
        <v>78</v>
      </c>
    </row>
    <row r="29" spans="1:9">
      <c r="A29" s="38"/>
      <c r="B29" s="46"/>
      <c r="C29" s="51"/>
      <c r="D29" s="51"/>
      <c r="E29" s="51"/>
      <c r="F29" s="51"/>
      <c r="G29" s="38"/>
      <c r="H29" s="42"/>
      <c r="I29" s="57"/>
    </row>
    <row r="30" spans="1:9">
      <c r="A30" s="38"/>
      <c r="B30" s="46"/>
      <c r="C30" s="51"/>
      <c r="D30" s="51"/>
      <c r="E30" s="51"/>
      <c r="F30" s="51"/>
      <c r="G30" s="38"/>
      <c r="H30" s="42"/>
      <c r="I30" s="57"/>
    </row>
    <row r="31" spans="1:9" ht="15.6">
      <c r="A31" s="38"/>
      <c r="B31" s="109"/>
      <c r="C31" s="49"/>
      <c r="D31" s="49"/>
      <c r="E31" s="49"/>
      <c r="F31" s="49"/>
      <c r="G31" s="38"/>
      <c r="H31" s="42" t="s">
        <v>81</v>
      </c>
      <c r="I31" s="57"/>
    </row>
    <row r="32" spans="1:9">
      <c r="A32" s="38"/>
      <c r="B32" s="46"/>
      <c r="C32" s="51"/>
      <c r="D32" s="51"/>
      <c r="E32" s="51"/>
      <c r="F32" s="51"/>
      <c r="G32" s="38"/>
      <c r="H32" s="42"/>
      <c r="I32" s="57"/>
    </row>
    <row r="33" spans="1:9" ht="14.45" thickBot="1">
      <c r="A33" s="38"/>
      <c r="B33" s="50" t="s">
        <v>21</v>
      </c>
      <c r="C33" s="51"/>
      <c r="D33" s="41" t="s">
        <v>54</v>
      </c>
      <c r="E33" s="51" t="s">
        <v>55</v>
      </c>
      <c r="F33" s="51"/>
      <c r="G33" s="38"/>
      <c r="H33" s="42"/>
      <c r="I33" s="57"/>
    </row>
    <row r="34" spans="1:9" ht="14.45" thickBot="1">
      <c r="A34" s="38"/>
      <c r="B34" s="54" t="s">
        <v>82</v>
      </c>
      <c r="C34" s="51"/>
      <c r="D34" s="54">
        <v>10</v>
      </c>
      <c r="E34" s="54">
        <v>20</v>
      </c>
      <c r="F34" s="51"/>
      <c r="G34" s="38"/>
      <c r="H34" s="42"/>
      <c r="I34" s="57"/>
    </row>
    <row r="35" spans="1:9" ht="14.45" thickBot="1">
      <c r="A35" s="38"/>
      <c r="B35" s="46"/>
      <c r="C35" s="51"/>
      <c r="D35" s="51"/>
      <c r="E35" s="51"/>
      <c r="F35" s="51"/>
      <c r="G35" s="38"/>
      <c r="H35" s="42"/>
      <c r="I35" s="57"/>
    </row>
    <row r="36" spans="1:9" ht="14.45" thickBot="1">
      <c r="A36" s="38"/>
      <c r="B36" s="60" t="s">
        <v>57</v>
      </c>
      <c r="C36" s="54" t="s">
        <v>83</v>
      </c>
      <c r="D36" s="3">
        <f>Capital!D43</f>
        <v>0</v>
      </c>
      <c r="E36" s="51"/>
      <c r="F36" s="51"/>
      <c r="G36" s="38"/>
      <c r="H36" s="42" t="s">
        <v>59</v>
      </c>
      <c r="I36" s="57"/>
    </row>
    <row r="37" spans="1:9">
      <c r="A37" s="38"/>
      <c r="B37" s="46"/>
      <c r="C37" s="51"/>
      <c r="D37" s="51"/>
      <c r="E37" s="51"/>
      <c r="F37" s="51"/>
      <c r="G37" s="38"/>
      <c r="H37" s="42"/>
      <c r="I37" s="57"/>
    </row>
    <row r="38" spans="1:9">
      <c r="A38" s="38"/>
      <c r="B38" s="50" t="s">
        <v>84</v>
      </c>
      <c r="C38" s="51"/>
      <c r="D38" s="51"/>
      <c r="E38" s="51"/>
      <c r="F38" s="51"/>
      <c r="G38" s="38"/>
      <c r="H38" s="42"/>
      <c r="I38" s="57"/>
    </row>
    <row r="39" spans="1:9" ht="14.45" thickBot="1">
      <c r="A39" s="38"/>
      <c r="B39"/>
      <c r="C39" s="41"/>
      <c r="D39" s="51"/>
      <c r="E39" s="51"/>
      <c r="F39" s="51"/>
      <c r="G39" s="38"/>
      <c r="H39" s="42"/>
      <c r="I39" s="57"/>
    </row>
    <row r="40" spans="1:9" ht="14.45" thickBot="1">
      <c r="A40" s="38"/>
      <c r="B40" s="63" t="s">
        <v>85</v>
      </c>
      <c r="C40" s="54" t="s">
        <v>86</v>
      </c>
      <c r="D40" s="3">
        <f>'CRWA Cash&amp;Inv'!D78+'CRWA Loans&amp;Leases'!D138+'CRWA OtherAssets'!D38</f>
        <v>0</v>
      </c>
      <c r="E40" s="51"/>
      <c r="F40" s="51"/>
      <c r="G40" s="38"/>
      <c r="H40" s="42" t="s">
        <v>87</v>
      </c>
      <c r="I40" s="57"/>
    </row>
    <row r="41" spans="1:9" ht="15" thickBot="1">
      <c r="A41" s="38"/>
      <c r="B41" s="64" t="s">
        <v>88</v>
      </c>
      <c r="C41" s="54" t="s">
        <v>89</v>
      </c>
      <c r="D41" s="3">
        <f>Capital!D41-Capital!D40</f>
        <v>0</v>
      </c>
      <c r="E41" s="51"/>
      <c r="F41" s="51"/>
      <c r="G41" s="38"/>
      <c r="H41" s="42" t="s">
        <v>90</v>
      </c>
      <c r="I41" s="57"/>
    </row>
    <row r="42" spans="1:9" ht="14.45" thickBot="1">
      <c r="A42" s="38"/>
      <c r="B42" s="63" t="s">
        <v>91</v>
      </c>
      <c r="C42" s="54" t="s">
        <v>92</v>
      </c>
      <c r="D42" s="3">
        <f>'CRWA Off-BS'!F26</f>
        <v>0</v>
      </c>
      <c r="E42" s="51"/>
      <c r="F42" s="51"/>
      <c r="G42" s="38"/>
      <c r="H42" s="42" t="s">
        <v>90</v>
      </c>
      <c r="I42" s="57"/>
    </row>
    <row r="43" spans="1:9" ht="14.45" thickBot="1">
      <c r="A43" s="38"/>
      <c r="B43" s="63" t="s">
        <v>93</v>
      </c>
      <c r="C43" s="54" t="s">
        <v>94</v>
      </c>
      <c r="D43" s="3">
        <f>'CRWA Off-BS'!F33</f>
        <v>0</v>
      </c>
      <c r="E43" s="51"/>
      <c r="F43" s="51"/>
      <c r="G43" s="38"/>
      <c r="H43" s="42" t="s">
        <v>90</v>
      </c>
      <c r="I43" s="57"/>
    </row>
    <row r="44" spans="1:9" ht="14.45" thickBot="1">
      <c r="A44" s="38"/>
      <c r="B44" s="46"/>
      <c r="C44" s="51"/>
      <c r="D44" s="51"/>
      <c r="E44" s="51"/>
      <c r="F44" s="51"/>
      <c r="G44" s="38"/>
      <c r="H44" s="42"/>
      <c r="I44" s="57"/>
    </row>
    <row r="45" spans="1:9" ht="14.45" thickBot="1">
      <c r="A45" s="38"/>
      <c r="B45" s="50" t="s">
        <v>95</v>
      </c>
      <c r="C45" s="54" t="s">
        <v>96</v>
      </c>
      <c r="D45" s="3">
        <f>D40-D41+D42+D43</f>
        <v>0</v>
      </c>
      <c r="E45" s="51"/>
      <c r="F45" s="51"/>
      <c r="G45" s="38"/>
      <c r="H45" s="42" t="s">
        <v>87</v>
      </c>
      <c r="I45" s="57"/>
    </row>
    <row r="46" spans="1:9">
      <c r="A46" s="38"/>
      <c r="B46" s="46"/>
      <c r="C46" s="51"/>
      <c r="D46" s="51"/>
      <c r="E46" s="51"/>
      <c r="F46" s="51"/>
      <c r="G46" s="38"/>
      <c r="H46" s="42"/>
      <c r="I46" s="57"/>
    </row>
    <row r="47" spans="1:9" ht="14.45" thickBot="1">
      <c r="A47" s="38"/>
      <c r="B47" s="46"/>
      <c r="C47" s="51"/>
      <c r="D47" s="51"/>
      <c r="E47" s="51"/>
      <c r="F47" s="51"/>
      <c r="G47" s="38"/>
      <c r="H47" s="42"/>
      <c r="I47" s="57"/>
    </row>
    <row r="48" spans="1:9" ht="15" thickBot="1">
      <c r="A48" s="38"/>
      <c r="B48" s="50" t="s">
        <v>97</v>
      </c>
      <c r="C48" s="54" t="s">
        <v>98</v>
      </c>
      <c r="D48" s="51"/>
      <c r="E48" s="112" t="e">
        <f>D36/D45</f>
        <v>#DIV/0!</v>
      </c>
      <c r="F48" s="51"/>
      <c r="G48" s="38"/>
      <c r="H48" s="42" t="s">
        <v>99</v>
      </c>
      <c r="I48" s="57"/>
    </row>
    <row r="49" spans="2:6">
      <c r="B49" s="15"/>
      <c r="C49" s="14"/>
      <c r="D49" s="14"/>
      <c r="E49" s="14"/>
      <c r="F49" s="14"/>
    </row>
    <row r="50" spans="2:6">
      <c r="B50" s="15"/>
      <c r="C50" s="14"/>
      <c r="D50" s="14"/>
      <c r="E50" s="14"/>
      <c r="F50" s="14"/>
    </row>
  </sheetData>
  <sheetProtection algorithmName="SHA-512" hashValue="PPR1o7JMS49rpxt9frLyxj1fQXsnvMyZl1n6AFOuMdtVenThUx8uLGjhGu12ktlorjFIoaQQdGDvJQvxGZyQtQ==" saltValue="VqwqvXJTmKkMQ10qODrcNA==" spinCount="100000" sheet="1" objects="1" scenarios="1"/>
  <mergeCells count="1">
    <mergeCell ref="D3:F3"/>
  </mergeCells>
  <printOptions horizontalCentered="1" gridLines="1"/>
  <pageMargins left="0.70866141732283505" right="0.70866141732283505" top="0.74803149606299202" bottom="0.74803149606299202" header="0.31496062992126" footer="0.31496062992126"/>
  <pageSetup scale="69" fitToHeight="0" orientation="landscape" r:id="rId1"/>
  <headerFooter>
    <oddFooter>&amp;CClassification: Protected B&amp;R&amp;P/&amp;N</oddFooter>
  </headerFooter>
  <rowBreaks count="1" manualBreakCount="1">
    <brk id="30" min="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AF02-1EFD-4C1D-8E2F-22E5305FE008}">
  <sheetPr>
    <pageSetUpPr fitToPage="1"/>
  </sheetPr>
  <dimension ref="A1:I50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60.625" style="9" customWidth="1"/>
    <col min="3" max="3" width="9.125" style="11" customWidth="1"/>
    <col min="4" max="6" width="16.625" style="11" customWidth="1"/>
    <col min="7" max="7" width="3.625" style="10" customWidth="1"/>
    <col min="8" max="8" width="14.25" style="12" bestFit="1" customWidth="1"/>
    <col min="9" max="9" width="23.75" style="13" bestFit="1" customWidth="1"/>
    <col min="10" max="16384" width="8.625" style="9"/>
  </cols>
  <sheetData>
    <row r="1" spans="1:9" ht="46.5" customHeight="1">
      <c r="A1" s="38"/>
      <c r="B1"/>
      <c r="C1" s="41"/>
      <c r="D1" s="41"/>
      <c r="E1" s="41"/>
      <c r="F1" s="41"/>
      <c r="G1" s="38"/>
      <c r="H1" s="42"/>
      <c r="I1" s="57"/>
    </row>
    <row r="2" spans="1:9" ht="20.45" thickBot="1">
      <c r="A2" s="38"/>
      <c r="B2" s="72" t="s">
        <v>100</v>
      </c>
      <c r="C2" s="72"/>
      <c r="D2" s="72"/>
      <c r="E2" s="72"/>
      <c r="F2" s="72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10"/>
      <c r="C6" s="73"/>
      <c r="D6" s="73"/>
      <c r="E6" s="73"/>
      <c r="F6" s="73"/>
      <c r="G6" s="38"/>
      <c r="H6" s="42" t="s">
        <v>101</v>
      </c>
      <c r="I6" s="57"/>
    </row>
    <row r="7" spans="1:9">
      <c r="A7" s="38"/>
      <c r="B7" s="46"/>
      <c r="C7" s="51"/>
      <c r="D7" s="51"/>
      <c r="E7" s="51"/>
      <c r="F7" s="51"/>
      <c r="G7" s="38"/>
      <c r="H7" s="42"/>
      <c r="I7" s="57"/>
    </row>
    <row r="8" spans="1:9" ht="14.45" thickBot="1">
      <c r="A8" s="38"/>
      <c r="B8" s="50" t="s">
        <v>22</v>
      </c>
      <c r="C8" s="51"/>
      <c r="D8" s="41" t="s">
        <v>54</v>
      </c>
      <c r="E8" s="51" t="s">
        <v>55</v>
      </c>
      <c r="F8" s="51"/>
      <c r="G8" s="38"/>
      <c r="H8" s="42"/>
      <c r="I8" s="57"/>
    </row>
    <row r="9" spans="1:9" ht="14.45" thickBot="1">
      <c r="A9" s="38"/>
      <c r="B9" s="54" t="s">
        <v>102</v>
      </c>
      <c r="C9" s="51"/>
      <c r="D9" s="54">
        <v>10</v>
      </c>
      <c r="E9" s="54">
        <v>20</v>
      </c>
      <c r="F9" s="51"/>
      <c r="G9" s="38"/>
      <c r="H9" s="42"/>
      <c r="I9" s="57"/>
    </row>
    <row r="10" spans="1:9">
      <c r="A10" s="38"/>
      <c r="B10" s="46"/>
      <c r="C10" s="51"/>
      <c r="D10" s="51"/>
      <c r="E10" s="51"/>
      <c r="F10" s="51"/>
      <c r="G10" s="38"/>
      <c r="H10" s="42"/>
      <c r="I10" s="57"/>
    </row>
    <row r="11" spans="1:9">
      <c r="A11" s="38"/>
      <c r="B11" s="50" t="s">
        <v>25</v>
      </c>
      <c r="C11" s="51"/>
      <c r="D11" s="51"/>
      <c r="E11" s="51"/>
      <c r="F11" s="51"/>
      <c r="G11" s="38"/>
      <c r="H11" s="42"/>
      <c r="I11" s="57"/>
    </row>
    <row r="12" spans="1:9" ht="14.45" thickBot="1">
      <c r="A12" s="38"/>
      <c r="B12" s="46"/>
      <c r="C12" s="51"/>
      <c r="D12" s="41"/>
      <c r="E12" s="51"/>
      <c r="F12" s="51"/>
      <c r="G12" s="38"/>
      <c r="H12" s="42"/>
      <c r="I12" s="57"/>
    </row>
    <row r="13" spans="1:9" ht="14.45" thickBot="1">
      <c r="A13" s="38"/>
      <c r="B13" s="63" t="s">
        <v>57</v>
      </c>
      <c r="C13" s="54" t="s">
        <v>103</v>
      </c>
      <c r="D13" s="3">
        <f>Capital!D43+Capital!D32+Capital!D35+Capital!D38</f>
        <v>0</v>
      </c>
      <c r="E13" s="51"/>
      <c r="F13" s="51"/>
      <c r="G13" s="38"/>
      <c r="H13" s="42" t="s">
        <v>104</v>
      </c>
      <c r="I13" s="57"/>
    </row>
    <row r="14" spans="1:9" ht="14.45" thickBot="1">
      <c r="A14" s="38"/>
      <c r="B14" s="63" t="s">
        <v>60</v>
      </c>
      <c r="C14" s="54" t="s">
        <v>105</v>
      </c>
      <c r="D14" s="3">
        <f>Capital!D56</f>
        <v>0</v>
      </c>
      <c r="E14" s="51"/>
      <c r="F14" s="51"/>
      <c r="G14" s="38"/>
      <c r="H14" s="42" t="s">
        <v>62</v>
      </c>
      <c r="I14" s="57"/>
    </row>
    <row r="15" spans="1:9" ht="14.45" thickBot="1">
      <c r="A15" s="38"/>
      <c r="B15" s="63"/>
      <c r="C15" s="51"/>
      <c r="D15" s="51"/>
      <c r="E15" s="51"/>
      <c r="F15" s="51"/>
      <c r="G15" s="38"/>
      <c r="H15" s="42"/>
      <c r="I15" s="57"/>
    </row>
    <row r="16" spans="1:9" ht="14.45" thickBot="1">
      <c r="A16" s="38"/>
      <c r="B16" s="60" t="s">
        <v>63</v>
      </c>
      <c r="C16" s="54" t="s">
        <v>106</v>
      </c>
      <c r="D16" s="3">
        <f>SUM(D13:D14)</f>
        <v>0</v>
      </c>
      <c r="E16" s="51"/>
      <c r="F16" s="51"/>
      <c r="G16" s="38"/>
      <c r="H16" s="42" t="s">
        <v>65</v>
      </c>
      <c r="I16" s="57"/>
    </row>
    <row r="17" spans="1:9">
      <c r="A17" s="38"/>
      <c r="B17" s="46"/>
      <c r="C17" s="51"/>
      <c r="D17" s="51"/>
      <c r="E17" s="51"/>
      <c r="F17" s="51"/>
      <c r="G17" s="38"/>
      <c r="H17" s="42"/>
      <c r="I17" s="57"/>
    </row>
    <row r="18" spans="1:9">
      <c r="A18" s="38"/>
      <c r="B18" s="50" t="s">
        <v>66</v>
      </c>
      <c r="C18" s="51"/>
      <c r="D18" s="51"/>
      <c r="E18" s="41"/>
      <c r="F18" s="51"/>
      <c r="G18" s="38"/>
      <c r="H18" s="42"/>
      <c r="I18" s="57"/>
    </row>
    <row r="19" spans="1:9" ht="14.45" thickBot="1">
      <c r="A19" s="38"/>
      <c r="B19" s="50"/>
      <c r="C19" s="51"/>
      <c r="D19" s="51"/>
      <c r="E19" s="41"/>
      <c r="F19" s="51"/>
      <c r="G19" s="38"/>
      <c r="H19" s="42"/>
      <c r="I19" s="57"/>
    </row>
    <row r="20" spans="1:9" ht="14.45" thickBot="1">
      <c r="A20" s="38"/>
      <c r="B20" s="63" t="s">
        <v>67</v>
      </c>
      <c r="C20" s="54" t="s">
        <v>107</v>
      </c>
      <c r="D20" s="3">
        <f>'CRWA Cash&amp;Inv'!F78+'CRWA Loans&amp;Leases'!F138+'CRWA OtherAssets'!F38+'CRWA Off-BS'!H35+ROUND(Capital!D32*1,0)+ROUND((Capital!D35+Capital!D38)*2.5,0)</f>
        <v>0</v>
      </c>
      <c r="E20" s="51"/>
      <c r="F20" s="51"/>
      <c r="G20" s="38"/>
      <c r="H20" s="42" t="s">
        <v>108</v>
      </c>
      <c r="I20" s="57"/>
    </row>
    <row r="21" spans="1:9" ht="14.45" thickBot="1">
      <c r="A21" s="38"/>
      <c r="B21" s="63" t="s">
        <v>35</v>
      </c>
      <c r="C21" s="54" t="s">
        <v>109</v>
      </c>
      <c r="D21" s="3" t="e">
        <f>'RWA OpsRisk'!D20</f>
        <v>#DIV/0!</v>
      </c>
      <c r="E21" s="51"/>
      <c r="F21" s="51"/>
      <c r="G21" s="38"/>
      <c r="H21" s="42" t="s">
        <v>71</v>
      </c>
      <c r="I21" s="57"/>
    </row>
    <row r="22" spans="1:9" ht="14.45" thickBot="1">
      <c r="A22" s="38"/>
      <c r="B22" s="46"/>
      <c r="C22" s="51"/>
      <c r="D22" s="51"/>
      <c r="E22" s="51"/>
      <c r="F22" s="51"/>
      <c r="G22" s="38"/>
      <c r="H22" s="42"/>
      <c r="I22" s="57"/>
    </row>
    <row r="23" spans="1:9" ht="14.45" thickBot="1">
      <c r="A23" s="38"/>
      <c r="B23" s="50" t="s">
        <v>72</v>
      </c>
      <c r="C23" s="54" t="s">
        <v>110</v>
      </c>
      <c r="D23" s="3" t="e">
        <f>SUM(D20:D21)</f>
        <v>#DIV/0!</v>
      </c>
      <c r="E23" s="51"/>
      <c r="F23" s="51"/>
      <c r="G23" s="38"/>
      <c r="H23" s="42" t="s">
        <v>74</v>
      </c>
      <c r="I23" s="57"/>
    </row>
    <row r="24" spans="1:9">
      <c r="A24" s="38"/>
      <c r="B24" s="46"/>
      <c r="C24" s="51"/>
      <c r="D24" s="51"/>
      <c r="E24" s="51"/>
      <c r="F24" s="51"/>
      <c r="G24" s="38"/>
      <c r="H24" s="42"/>
      <c r="I24" s="57"/>
    </row>
    <row r="25" spans="1:9" ht="14.45" thickBot="1">
      <c r="A25" s="38"/>
      <c r="B25" s="46"/>
      <c r="C25" s="51"/>
      <c r="D25" s="51"/>
      <c r="E25" s="51"/>
      <c r="F25" s="51"/>
      <c r="G25" s="38"/>
      <c r="H25" s="42"/>
      <c r="I25" s="57"/>
    </row>
    <row r="26" spans="1:9" ht="15" thickBot="1">
      <c r="A26" s="38"/>
      <c r="B26" s="50" t="s">
        <v>75</v>
      </c>
      <c r="C26" s="54" t="s">
        <v>111</v>
      </c>
      <c r="D26" s="51"/>
      <c r="E26" s="112" t="e">
        <f>D13/D23</f>
        <v>#DIV/0!</v>
      </c>
      <c r="F26" s="51"/>
      <c r="G26" s="38"/>
      <c r="H26" s="57" t="s">
        <v>112</v>
      </c>
      <c r="I26" s="57" t="s">
        <v>113</v>
      </c>
    </row>
    <row r="27" spans="1:9" ht="14.45" thickBot="1">
      <c r="A27" s="38"/>
      <c r="B27" s="46"/>
      <c r="C27" s="51"/>
      <c r="D27" s="51"/>
      <c r="E27" s="51"/>
      <c r="F27" s="51"/>
      <c r="G27" s="38"/>
      <c r="H27" s="57"/>
      <c r="I27" s="57"/>
    </row>
    <row r="28" spans="1:9" ht="15" thickBot="1">
      <c r="A28" s="38"/>
      <c r="B28" s="50" t="s">
        <v>79</v>
      </c>
      <c r="C28" s="54" t="s">
        <v>114</v>
      </c>
      <c r="D28" s="51"/>
      <c r="E28" s="112" t="e">
        <f>D16/D23</f>
        <v>#DIV/0!</v>
      </c>
      <c r="F28" s="51"/>
      <c r="G28" s="38"/>
      <c r="H28" s="57" t="s">
        <v>112</v>
      </c>
      <c r="I28" s="57" t="s">
        <v>113</v>
      </c>
    </row>
    <row r="29" spans="1:9">
      <c r="A29" s="38"/>
      <c r="B29" s="46"/>
      <c r="C29" s="51"/>
      <c r="D29" s="51"/>
      <c r="E29" s="51"/>
      <c r="F29" s="51"/>
      <c r="G29" s="38"/>
      <c r="H29" s="42"/>
      <c r="I29" s="57"/>
    </row>
    <row r="30" spans="1:9">
      <c r="A30" s="38"/>
      <c r="B30" s="46"/>
      <c r="C30" s="51"/>
      <c r="D30" s="51"/>
      <c r="E30" s="51"/>
      <c r="F30" s="51"/>
      <c r="G30" s="38"/>
      <c r="H30" s="42"/>
      <c r="I30" s="57"/>
    </row>
    <row r="31" spans="1:9" ht="15.6">
      <c r="A31" s="38"/>
      <c r="B31" s="110"/>
      <c r="C31" s="73"/>
      <c r="D31" s="73"/>
      <c r="E31" s="73"/>
      <c r="F31" s="73"/>
      <c r="G31" s="38"/>
      <c r="H31" s="42" t="s">
        <v>81</v>
      </c>
      <c r="I31" s="57"/>
    </row>
    <row r="32" spans="1:9">
      <c r="A32" s="38"/>
      <c r="B32" s="46"/>
      <c r="C32" s="51"/>
      <c r="D32" s="51"/>
      <c r="E32" s="51"/>
      <c r="F32" s="51"/>
      <c r="G32" s="38"/>
      <c r="H32" s="42"/>
      <c r="I32" s="57"/>
    </row>
    <row r="33" spans="1:9" ht="14.45" thickBot="1">
      <c r="A33" s="38"/>
      <c r="B33" s="50" t="s">
        <v>24</v>
      </c>
      <c r="C33" s="51"/>
      <c r="D33" s="41" t="s">
        <v>54</v>
      </c>
      <c r="E33" s="51" t="s">
        <v>55</v>
      </c>
      <c r="F33" s="51"/>
      <c r="G33" s="38"/>
      <c r="H33" s="42"/>
      <c r="I33" s="57"/>
    </row>
    <row r="34" spans="1:9" ht="14.45" thickBot="1">
      <c r="A34" s="38"/>
      <c r="B34" s="54" t="s">
        <v>115</v>
      </c>
      <c r="C34" s="51"/>
      <c r="D34" s="54">
        <v>10</v>
      </c>
      <c r="E34" s="54">
        <v>20</v>
      </c>
      <c r="F34" s="51"/>
      <c r="G34" s="38"/>
      <c r="H34" s="42"/>
      <c r="I34" s="57"/>
    </row>
    <row r="35" spans="1:9" ht="14.45" thickBot="1">
      <c r="A35" s="38"/>
      <c r="B35" s="46"/>
      <c r="C35" s="51"/>
      <c r="D35" s="51"/>
      <c r="E35" s="51"/>
      <c r="F35" s="51"/>
      <c r="G35" s="38"/>
      <c r="H35" s="42"/>
      <c r="I35" s="57"/>
    </row>
    <row r="36" spans="1:9" ht="14.45" thickBot="1">
      <c r="A36" s="38"/>
      <c r="B36" s="60" t="s">
        <v>57</v>
      </c>
      <c r="C36" s="54" t="s">
        <v>116</v>
      </c>
      <c r="D36" s="3">
        <f>Capital!D43+Capital!D32+Capital!D35+Capital!D38</f>
        <v>0</v>
      </c>
      <c r="E36" s="51"/>
      <c r="F36" s="51"/>
      <c r="G36" s="38"/>
      <c r="H36" s="42" t="s">
        <v>104</v>
      </c>
      <c r="I36" s="57"/>
    </row>
    <row r="37" spans="1:9">
      <c r="A37" s="38"/>
      <c r="B37" s="46"/>
      <c r="C37" s="51"/>
      <c r="D37" s="51"/>
      <c r="E37" s="51"/>
      <c r="F37" s="51"/>
      <c r="G37" s="38"/>
      <c r="H37" s="42"/>
      <c r="I37" s="57"/>
    </row>
    <row r="38" spans="1:9">
      <c r="A38" s="38"/>
      <c r="B38" s="50" t="s">
        <v>84</v>
      </c>
      <c r="C38" s="51"/>
      <c r="D38" s="51"/>
      <c r="E38" s="51"/>
      <c r="F38" s="51"/>
      <c r="G38" s="38"/>
      <c r="H38" s="42"/>
      <c r="I38" s="57"/>
    </row>
    <row r="39" spans="1:9" ht="14.45" thickBot="1">
      <c r="A39" s="38"/>
      <c r="B39"/>
      <c r="C39" s="41"/>
      <c r="D39" s="51"/>
      <c r="E39" s="51"/>
      <c r="F39" s="51"/>
      <c r="G39" s="38"/>
      <c r="H39" s="42"/>
      <c r="I39" s="57"/>
    </row>
    <row r="40" spans="1:9" ht="14.45" thickBot="1">
      <c r="A40" s="38"/>
      <c r="B40" s="63" t="s">
        <v>85</v>
      </c>
      <c r="C40" s="54" t="s">
        <v>117</v>
      </c>
      <c r="D40" s="3">
        <f>'CRWA Cash&amp;Inv'!D78+'CRWA Loans&amp;Leases'!D138+'CRWA OtherAssets'!D38</f>
        <v>0</v>
      </c>
      <c r="E40" s="51"/>
      <c r="F40" s="51"/>
      <c r="G40" s="38"/>
      <c r="H40" s="42" t="s">
        <v>118</v>
      </c>
      <c r="I40" s="57"/>
    </row>
    <row r="41" spans="1:9" ht="15" thickBot="1">
      <c r="A41" s="38"/>
      <c r="B41" s="64" t="s">
        <v>88</v>
      </c>
      <c r="C41" s="54" t="s">
        <v>119</v>
      </c>
      <c r="D41" s="3">
        <f>Capital!D41-Capital!D40-Capital!D32-Capital!D35-Capital!D38</f>
        <v>0</v>
      </c>
      <c r="E41" s="51"/>
      <c r="F41" s="51"/>
      <c r="G41" s="38"/>
      <c r="H41" s="42" t="s">
        <v>90</v>
      </c>
      <c r="I41" s="57"/>
    </row>
    <row r="42" spans="1:9" ht="14.45" thickBot="1">
      <c r="A42" s="38"/>
      <c r="B42" s="63" t="s">
        <v>91</v>
      </c>
      <c r="C42" s="54" t="s">
        <v>120</v>
      </c>
      <c r="D42" s="3">
        <f>'CRWA Off-BS'!F26</f>
        <v>0</v>
      </c>
      <c r="E42" s="51"/>
      <c r="F42" s="51"/>
      <c r="G42" s="38"/>
      <c r="H42" s="42" t="s">
        <v>90</v>
      </c>
      <c r="I42" s="57"/>
    </row>
    <row r="43" spans="1:9" ht="14.45" thickBot="1">
      <c r="A43" s="38"/>
      <c r="B43" s="63" t="s">
        <v>93</v>
      </c>
      <c r="C43" s="54" t="s">
        <v>121</v>
      </c>
      <c r="D43" s="3">
        <f>'CRWA Off-BS'!F33</f>
        <v>0</v>
      </c>
      <c r="E43" s="51"/>
      <c r="F43" s="51"/>
      <c r="G43" s="38"/>
      <c r="H43" s="42" t="s">
        <v>90</v>
      </c>
      <c r="I43" s="57"/>
    </row>
    <row r="44" spans="1:9" ht="14.45" thickBot="1">
      <c r="A44" s="38"/>
      <c r="B44" s="46"/>
      <c r="C44" s="51"/>
      <c r="D44" s="51"/>
      <c r="E44" s="51"/>
      <c r="F44" s="51"/>
      <c r="G44" s="38"/>
      <c r="H44" s="42"/>
      <c r="I44" s="57"/>
    </row>
    <row r="45" spans="1:9" ht="14.45" thickBot="1">
      <c r="A45" s="38"/>
      <c r="B45" s="50" t="s">
        <v>95</v>
      </c>
      <c r="C45" s="54" t="s">
        <v>122</v>
      </c>
      <c r="D45" s="3">
        <f>D40-D41+D42+D43</f>
        <v>0</v>
      </c>
      <c r="E45" s="51"/>
      <c r="F45" s="51"/>
      <c r="G45" s="38"/>
      <c r="H45" s="42" t="s">
        <v>87</v>
      </c>
      <c r="I45" s="57"/>
    </row>
    <row r="46" spans="1:9">
      <c r="A46" s="38"/>
      <c r="B46" s="46"/>
      <c r="C46" s="51"/>
      <c r="D46" s="51"/>
      <c r="E46" s="51"/>
      <c r="F46" s="51"/>
      <c r="G46" s="38"/>
      <c r="H46" s="42"/>
      <c r="I46" s="57"/>
    </row>
    <row r="47" spans="1:9" ht="14.45" thickBot="1">
      <c r="A47" s="38"/>
      <c r="B47" s="46"/>
      <c r="C47" s="51"/>
      <c r="D47" s="51"/>
      <c r="E47" s="51"/>
      <c r="F47" s="51"/>
      <c r="G47" s="38"/>
      <c r="H47" s="42"/>
      <c r="I47" s="57"/>
    </row>
    <row r="48" spans="1:9" ht="15" thickBot="1">
      <c r="A48" s="38"/>
      <c r="B48" s="50" t="s">
        <v>97</v>
      </c>
      <c r="C48" s="54" t="s">
        <v>123</v>
      </c>
      <c r="D48" s="51"/>
      <c r="E48" s="112" t="e">
        <f>D36/D45</f>
        <v>#DIV/0!</v>
      </c>
      <c r="F48" s="51"/>
      <c r="G48" s="38"/>
      <c r="H48" s="42" t="s">
        <v>99</v>
      </c>
      <c r="I48" s="57"/>
    </row>
    <row r="49" spans="2:6">
      <c r="B49" s="15"/>
      <c r="C49" s="14"/>
      <c r="D49" s="14"/>
      <c r="E49" s="14"/>
      <c r="F49" s="14"/>
    </row>
    <row r="50" spans="2:6">
      <c r="B50" s="15"/>
      <c r="C50" s="14"/>
      <c r="D50" s="14"/>
      <c r="E50" s="14"/>
      <c r="F50" s="14"/>
    </row>
  </sheetData>
  <sheetProtection algorithmName="SHA-512" hashValue="uoSrZR+Mij/6KAgetw9EB7KF9vrcxD38j1rzycK0LyXI9DK4nXCexGS9mYPb82d/uNxAJlu+Fza+mn9WOM0UJA==" saltValue="ScjS4SDY/2FZDgxcANnLuw==" spinCount="100000" sheet="1" objects="1" scenarios="1"/>
  <mergeCells count="1">
    <mergeCell ref="D3:F3"/>
  </mergeCells>
  <printOptions horizontalCentered="1" gridLines="1"/>
  <pageMargins left="0.70866141732283505" right="0.70866141732283505" top="0.74803149606299202" bottom="0.74803149606299202" header="0.31496062992126" footer="0.31496062992126"/>
  <pageSetup scale="69" fitToHeight="0" orientation="landscape" r:id="rId1"/>
  <headerFooter>
    <oddFooter>&amp;CClassification: Protected B&amp;R&amp;P/&amp;N</oddFooter>
  </headerFooter>
  <rowBreaks count="1" manualBreakCount="1">
    <brk id="30" min="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66F1-E18F-4BFA-A8D5-87910E8AC021}">
  <sheetPr>
    <pageSetUpPr fitToPage="1"/>
  </sheetPr>
  <dimension ref="A1:I56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85.875" style="9" customWidth="1"/>
    <col min="3" max="3" width="9.125" style="11" customWidth="1"/>
    <col min="4" max="4" width="16.625" style="14" customWidth="1"/>
    <col min="5" max="6" width="16.625" style="11" customWidth="1"/>
    <col min="7" max="7" width="3.625" style="10" customWidth="1"/>
    <col min="8" max="8" width="15.625" style="12" bestFit="1" customWidth="1"/>
    <col min="9" max="9" width="23.75" style="13" bestFit="1" customWidth="1"/>
    <col min="10" max="16384" width="8.625" style="9"/>
  </cols>
  <sheetData>
    <row r="1" spans="1:9" ht="48.6" customHeight="1">
      <c r="A1" s="38"/>
      <c r="B1"/>
      <c r="C1" s="41"/>
      <c r="D1" s="51"/>
      <c r="E1" s="41"/>
      <c r="F1" s="41"/>
      <c r="G1" s="38"/>
      <c r="H1" s="42"/>
      <c r="I1" s="57"/>
    </row>
    <row r="2" spans="1:9" ht="20.45" thickBot="1">
      <c r="A2" s="38"/>
      <c r="B2" s="58" t="s">
        <v>12</v>
      </c>
      <c r="C2" s="58"/>
      <c r="D2" s="43"/>
      <c r="E2" s="58"/>
      <c r="F2" s="58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09"/>
      <c r="C6" s="49"/>
      <c r="D6" s="49"/>
      <c r="E6" s="49"/>
      <c r="F6" s="49"/>
      <c r="G6" s="38"/>
      <c r="H6" s="42" t="s">
        <v>124</v>
      </c>
      <c r="I6" s="57"/>
    </row>
    <row r="7" spans="1:9">
      <c r="A7" s="38"/>
      <c r="B7" s="46"/>
      <c r="C7" s="51"/>
      <c r="D7" s="51"/>
      <c r="E7" s="51"/>
      <c r="F7" s="51"/>
      <c r="G7" s="38"/>
      <c r="H7" s="42"/>
      <c r="I7" s="57"/>
    </row>
    <row r="8" spans="1:9" ht="14.45" thickBot="1">
      <c r="A8" s="38"/>
      <c r="B8" s="50" t="s">
        <v>25</v>
      </c>
      <c r="C8" s="51"/>
      <c r="D8" s="51" t="s">
        <v>54</v>
      </c>
      <c r="E8" s="51"/>
      <c r="F8" s="51"/>
      <c r="G8" s="38"/>
      <c r="H8" s="42"/>
      <c r="I8" s="57"/>
    </row>
    <row r="9" spans="1:9" ht="14.45" thickBot="1">
      <c r="A9" s="38"/>
      <c r="B9" s="54" t="s">
        <v>125</v>
      </c>
      <c r="C9" s="51"/>
      <c r="D9" s="54">
        <v>10</v>
      </c>
      <c r="E9" s="51"/>
      <c r="F9" s="51"/>
      <c r="G9" s="38"/>
      <c r="H9" s="42"/>
      <c r="I9" s="57"/>
    </row>
    <row r="10" spans="1:9">
      <c r="A10" s="38"/>
      <c r="B10" s="46"/>
      <c r="C10" s="51"/>
      <c r="D10" s="51"/>
      <c r="E10" s="51"/>
      <c r="F10" s="51"/>
      <c r="G10" s="38"/>
      <c r="H10" s="42"/>
      <c r="I10" s="57"/>
    </row>
    <row r="11" spans="1:9" ht="14.45" thickBot="1">
      <c r="A11" s="38"/>
      <c r="B11" s="50" t="s">
        <v>57</v>
      </c>
      <c r="C11" s="51"/>
      <c r="D11" s="51"/>
      <c r="E11" s="51"/>
      <c r="F11" s="51"/>
      <c r="G11" s="38"/>
      <c r="H11" s="42" t="s">
        <v>126</v>
      </c>
      <c r="I11" s="57"/>
    </row>
    <row r="12" spans="1:9" ht="14.45" thickBot="1">
      <c r="A12" s="38"/>
      <c r="B12" s="63" t="s">
        <v>127</v>
      </c>
      <c r="C12" s="54" t="s">
        <v>128</v>
      </c>
      <c r="D12" s="4"/>
      <c r="E12" s="51"/>
      <c r="F12" s="51"/>
      <c r="G12" s="38"/>
      <c r="H12" s="42" t="s">
        <v>129</v>
      </c>
      <c r="I12" s="57"/>
    </row>
    <row r="13" spans="1:9" ht="14.1" customHeight="1" thickBot="1">
      <c r="A13" s="38"/>
      <c r="B13" s="63" t="s">
        <v>130</v>
      </c>
      <c r="C13" s="54" t="s">
        <v>131</v>
      </c>
      <c r="D13" s="4"/>
      <c r="E13" s="51"/>
      <c r="F13" s="51"/>
      <c r="G13" s="38"/>
      <c r="H13" s="65" t="s">
        <v>132</v>
      </c>
      <c r="I13" s="66"/>
    </row>
    <row r="14" spans="1:9" ht="14.45" thickBot="1">
      <c r="A14" s="38"/>
      <c r="B14" s="63" t="s">
        <v>133</v>
      </c>
      <c r="C14" s="54" t="s">
        <v>134</v>
      </c>
      <c r="D14" s="4"/>
      <c r="E14" s="51"/>
      <c r="F14" s="51"/>
      <c r="G14" s="38"/>
      <c r="H14" s="42" t="s">
        <v>135</v>
      </c>
      <c r="I14" s="57"/>
    </row>
    <row r="15" spans="1:9" ht="15" thickBot="1">
      <c r="A15" s="38"/>
      <c r="B15" s="67" t="s">
        <v>136</v>
      </c>
      <c r="C15" s="51"/>
      <c r="D15" s="51"/>
      <c r="E15" s="51"/>
      <c r="F15" s="51"/>
      <c r="G15" s="38"/>
      <c r="H15" s="42" t="s">
        <v>137</v>
      </c>
      <c r="I15" s="57"/>
    </row>
    <row r="16" spans="1:9" ht="14.45" thickBot="1">
      <c r="A16" s="38"/>
      <c r="B16" s="64" t="s">
        <v>138</v>
      </c>
      <c r="C16" s="54" t="s">
        <v>139</v>
      </c>
      <c r="D16" s="4"/>
      <c r="E16" s="51"/>
      <c r="F16" s="51"/>
      <c r="G16" s="38"/>
      <c r="H16" s="42" t="s">
        <v>90</v>
      </c>
      <c r="I16" s="57"/>
    </row>
    <row r="17" spans="1:9" ht="14.45" thickBot="1">
      <c r="A17" s="38"/>
      <c r="B17" s="64" t="s">
        <v>140</v>
      </c>
      <c r="C17" s="54" t="s">
        <v>141</v>
      </c>
      <c r="D17" s="4"/>
      <c r="E17" s="51"/>
      <c r="F17" s="51"/>
      <c r="G17" s="38"/>
      <c r="H17" s="42" t="s">
        <v>90</v>
      </c>
      <c r="I17" s="57"/>
    </row>
    <row r="18" spans="1:9" ht="14.45" thickBot="1">
      <c r="A18" s="38"/>
      <c r="B18" s="64" t="s">
        <v>142</v>
      </c>
      <c r="C18" s="54" t="s">
        <v>143</v>
      </c>
      <c r="D18" s="4"/>
      <c r="E18" s="51"/>
      <c r="F18" s="51"/>
      <c r="G18" s="38"/>
      <c r="H18" s="42" t="s">
        <v>90</v>
      </c>
      <c r="I18" s="57"/>
    </row>
    <row r="19" spans="1:9" ht="14.45" thickBot="1">
      <c r="A19" s="38"/>
      <c r="B19" s="64" t="s">
        <v>144</v>
      </c>
      <c r="C19" s="54" t="s">
        <v>145</v>
      </c>
      <c r="D19" s="4"/>
      <c r="E19" s="51"/>
      <c r="F19" s="51"/>
      <c r="G19" s="38"/>
      <c r="H19" s="42" t="s">
        <v>90</v>
      </c>
      <c r="I19" s="57"/>
    </row>
    <row r="20" spans="1:9" ht="14.45" thickBot="1">
      <c r="A20" s="38"/>
      <c r="B20" s="63" t="s">
        <v>146</v>
      </c>
      <c r="C20" s="54" t="s">
        <v>147</v>
      </c>
      <c r="D20" s="4"/>
      <c r="E20" s="51"/>
      <c r="F20" s="51"/>
      <c r="G20" s="38"/>
      <c r="H20" s="42" t="s">
        <v>148</v>
      </c>
      <c r="I20" s="57"/>
    </row>
    <row r="21" spans="1:9" ht="14.45" thickBot="1">
      <c r="A21" s="38"/>
      <c r="B21" s="63" t="s">
        <v>149</v>
      </c>
      <c r="C21" s="54" t="s">
        <v>150</v>
      </c>
      <c r="D21" s="4"/>
      <c r="E21" s="51"/>
      <c r="F21" s="51"/>
      <c r="G21" s="38"/>
      <c r="H21" s="42" t="s">
        <v>151</v>
      </c>
      <c r="I21" s="57"/>
    </row>
    <row r="22" spans="1:9" ht="15" thickBot="1">
      <c r="A22" s="38"/>
      <c r="B22" s="64" t="s">
        <v>152</v>
      </c>
      <c r="C22" s="54" t="s">
        <v>153</v>
      </c>
      <c r="D22" s="4"/>
      <c r="E22" s="51"/>
      <c r="F22" s="51"/>
      <c r="G22" s="38"/>
      <c r="H22" s="42" t="s">
        <v>151</v>
      </c>
      <c r="I22" s="57"/>
    </row>
    <row r="23" spans="1:9" ht="14.45" thickBot="1">
      <c r="A23" s="38"/>
      <c r="B23" s="50" t="s">
        <v>154</v>
      </c>
      <c r="C23" s="54" t="s">
        <v>155</v>
      </c>
      <c r="D23" s="3">
        <f>SUM(D12:D14)+SUM(D16:D21)-D22</f>
        <v>0</v>
      </c>
      <c r="E23" s="51"/>
      <c r="F23" s="51"/>
      <c r="G23" s="38"/>
      <c r="H23" s="42"/>
      <c r="I23" s="57"/>
    </row>
    <row r="24" spans="1:9">
      <c r="A24" s="38"/>
      <c r="B24" s="46"/>
      <c r="C24" s="51"/>
      <c r="D24" s="51"/>
      <c r="E24" s="51"/>
      <c r="F24" s="51"/>
      <c r="G24" s="38"/>
      <c r="H24" s="42"/>
      <c r="I24" s="57"/>
    </row>
    <row r="25" spans="1:9" ht="14.45" thickBot="1">
      <c r="A25" s="38"/>
      <c r="B25" s="50" t="s">
        <v>156</v>
      </c>
      <c r="C25" s="51"/>
      <c r="D25" s="51"/>
      <c r="E25" s="51"/>
      <c r="F25" s="51"/>
      <c r="G25" s="38"/>
      <c r="H25" s="42" t="s">
        <v>157</v>
      </c>
      <c r="I25" s="57"/>
    </row>
    <row r="26" spans="1:9" ht="14.45" thickBot="1">
      <c r="A26" s="38"/>
      <c r="B26" s="63" t="s">
        <v>158</v>
      </c>
      <c r="C26" s="54" t="s">
        <v>159</v>
      </c>
      <c r="D26" s="4"/>
      <c r="E26" s="51"/>
      <c r="F26" s="51"/>
      <c r="G26" s="38"/>
      <c r="H26" s="42" t="s">
        <v>160</v>
      </c>
      <c r="I26" s="57"/>
    </row>
    <row r="27" spans="1:9" ht="14.45" thickBot="1">
      <c r="A27" s="38"/>
      <c r="B27" s="63" t="s">
        <v>161</v>
      </c>
      <c r="C27" s="54" t="s">
        <v>162</v>
      </c>
      <c r="D27" s="4"/>
      <c r="E27" s="51"/>
      <c r="F27" s="51"/>
      <c r="G27" s="38"/>
      <c r="H27" s="42" t="s">
        <v>160</v>
      </c>
      <c r="I27" s="57"/>
    </row>
    <row r="28" spans="1:9" ht="14.45" thickBot="1">
      <c r="A28" s="38"/>
      <c r="B28" s="63" t="s">
        <v>163</v>
      </c>
      <c r="C28" s="54" t="s">
        <v>164</v>
      </c>
      <c r="D28" s="4"/>
      <c r="E28" s="51"/>
      <c r="F28" s="51"/>
      <c r="G28" s="38"/>
      <c r="H28" s="42" t="s">
        <v>165</v>
      </c>
      <c r="I28" s="57"/>
    </row>
    <row r="29" spans="1:9" ht="14.45" thickBot="1">
      <c r="A29" s="38"/>
      <c r="B29" s="68" t="s">
        <v>166</v>
      </c>
      <c r="C29" s="54" t="s">
        <v>167</v>
      </c>
      <c r="D29" s="4"/>
      <c r="E29" s="51"/>
      <c r="F29" s="51"/>
      <c r="G29" s="38"/>
      <c r="H29" s="42" t="s">
        <v>168</v>
      </c>
      <c r="I29" s="57"/>
    </row>
    <row r="30" spans="1:9" ht="14.45" thickBot="1">
      <c r="A30" s="38"/>
      <c r="B30" s="63" t="s">
        <v>169</v>
      </c>
      <c r="C30" s="54" t="s">
        <v>170</v>
      </c>
      <c r="D30" s="4"/>
      <c r="E30" s="51"/>
      <c r="F30" s="51"/>
      <c r="G30" s="38"/>
      <c r="H30" s="42" t="s">
        <v>171</v>
      </c>
      <c r="I30" s="57"/>
    </row>
    <row r="31" spans="1:9" ht="14.45" thickBot="1">
      <c r="A31" s="38"/>
      <c r="B31" s="63" t="s">
        <v>172</v>
      </c>
      <c r="C31" s="54" t="s">
        <v>173</v>
      </c>
      <c r="D31" s="4"/>
      <c r="E31" s="51"/>
      <c r="F31" s="51"/>
      <c r="G31" s="38"/>
      <c r="H31" s="42" t="s">
        <v>174</v>
      </c>
      <c r="I31" s="57"/>
    </row>
    <row r="32" spans="1:9" ht="14.45" thickBot="1">
      <c r="A32" s="38"/>
      <c r="B32" s="63" t="s">
        <v>175</v>
      </c>
      <c r="C32" s="54" t="s">
        <v>176</v>
      </c>
      <c r="D32" s="4"/>
      <c r="E32" s="51"/>
      <c r="F32" s="51"/>
      <c r="G32" s="38"/>
      <c r="H32" s="42" t="s">
        <v>177</v>
      </c>
      <c r="I32" s="57"/>
    </row>
    <row r="33" spans="1:9" ht="29.45" thickBot="1">
      <c r="A33" s="38"/>
      <c r="B33" s="69" t="s">
        <v>178</v>
      </c>
      <c r="C33" s="70"/>
      <c r="D33" s="51"/>
      <c r="E33" s="51"/>
      <c r="F33" s="51"/>
      <c r="G33" s="38"/>
      <c r="H33" s="42"/>
      <c r="I33" s="57"/>
    </row>
    <row r="34" spans="1:9" ht="14.45" thickBot="1">
      <c r="A34" s="38"/>
      <c r="B34" s="64" t="s">
        <v>179</v>
      </c>
      <c r="C34" s="54" t="s">
        <v>180</v>
      </c>
      <c r="D34" s="4"/>
      <c r="E34" s="51"/>
      <c r="F34" s="51"/>
      <c r="G34" s="38"/>
      <c r="H34" s="42" t="s">
        <v>181</v>
      </c>
      <c r="I34" s="57"/>
    </row>
    <row r="35" spans="1:9" ht="14.45" thickBot="1">
      <c r="A35" s="38"/>
      <c r="B35" s="64" t="s">
        <v>182</v>
      </c>
      <c r="C35" s="54" t="s">
        <v>183</v>
      </c>
      <c r="D35" s="4"/>
      <c r="E35" s="51"/>
      <c r="F35" s="51"/>
      <c r="G35" s="38"/>
      <c r="H35" s="42" t="s">
        <v>184</v>
      </c>
      <c r="I35" s="57"/>
    </row>
    <row r="36" spans="1:9" ht="29.45" thickBot="1">
      <c r="A36" s="38"/>
      <c r="B36" s="69" t="s">
        <v>185</v>
      </c>
      <c r="C36" s="51"/>
      <c r="D36" s="51"/>
      <c r="E36" s="51"/>
      <c r="F36" s="51"/>
      <c r="G36" s="38"/>
      <c r="H36" s="42"/>
      <c r="I36" s="71"/>
    </row>
    <row r="37" spans="1:9" ht="14.45" thickBot="1">
      <c r="A37" s="38"/>
      <c r="B37" s="64" t="s">
        <v>179</v>
      </c>
      <c r="C37" s="54" t="s">
        <v>186</v>
      </c>
      <c r="D37" s="4"/>
      <c r="E37" s="51"/>
      <c r="F37" s="51"/>
      <c r="G37" s="38"/>
      <c r="H37" s="42" t="s">
        <v>181</v>
      </c>
      <c r="I37" s="71"/>
    </row>
    <row r="38" spans="1:9" ht="14.45" thickBot="1">
      <c r="A38" s="38"/>
      <c r="B38" s="64" t="s">
        <v>182</v>
      </c>
      <c r="C38" s="54" t="s">
        <v>187</v>
      </c>
      <c r="D38" s="4"/>
      <c r="E38" s="51"/>
      <c r="F38" s="51"/>
      <c r="G38" s="38"/>
      <c r="H38" s="42" t="s">
        <v>184</v>
      </c>
      <c r="I38" s="71"/>
    </row>
    <row r="39" spans="1:9" ht="14.45" thickBot="1">
      <c r="A39" s="38"/>
      <c r="B39" s="63" t="s">
        <v>188</v>
      </c>
      <c r="C39" s="54" t="s">
        <v>189</v>
      </c>
      <c r="D39" s="4"/>
      <c r="E39" s="51"/>
      <c r="F39" s="51"/>
      <c r="G39" s="38"/>
      <c r="H39" s="42" t="s">
        <v>190</v>
      </c>
      <c r="I39" s="57"/>
    </row>
    <row r="40" spans="1:9" ht="14.45" thickBot="1">
      <c r="A40" s="38"/>
      <c r="B40" s="63" t="s">
        <v>191</v>
      </c>
      <c r="C40" s="54" t="s">
        <v>192</v>
      </c>
      <c r="D40" s="4"/>
      <c r="E40" s="51"/>
      <c r="F40" s="51"/>
      <c r="G40" s="38"/>
      <c r="H40" s="42" t="s">
        <v>193</v>
      </c>
      <c r="I40" s="57"/>
    </row>
    <row r="41" spans="1:9" ht="14.45" thickBot="1">
      <c r="A41" s="38"/>
      <c r="B41" s="50" t="s">
        <v>194</v>
      </c>
      <c r="C41" s="54" t="s">
        <v>195</v>
      </c>
      <c r="D41" s="3">
        <f>SUM(D26:D32)+SUM(D34:D35)+SUM(D37:D40)</f>
        <v>0</v>
      </c>
      <c r="E41" s="51"/>
      <c r="F41" s="51"/>
      <c r="G41" s="38"/>
      <c r="H41" s="42"/>
      <c r="I41" s="57"/>
    </row>
    <row r="42" spans="1:9" ht="14.45" thickBot="1">
      <c r="A42" s="38"/>
      <c r="B42" s="46"/>
      <c r="C42" s="51"/>
      <c r="D42" s="51"/>
      <c r="E42" s="51"/>
      <c r="F42" s="51"/>
      <c r="G42" s="38"/>
      <c r="H42" s="42"/>
      <c r="I42" s="57"/>
    </row>
    <row r="43" spans="1:9" ht="14.45" thickBot="1">
      <c r="A43" s="38"/>
      <c r="B43" s="50" t="s">
        <v>196</v>
      </c>
      <c r="C43" s="54" t="s">
        <v>197</v>
      </c>
      <c r="D43" s="3">
        <f>D23-D41</f>
        <v>0</v>
      </c>
      <c r="E43" s="51"/>
      <c r="F43" s="51"/>
      <c r="G43" s="38"/>
      <c r="H43" s="42" t="s">
        <v>59</v>
      </c>
      <c r="I43" s="57"/>
    </row>
    <row r="44" spans="1:9">
      <c r="A44" s="38"/>
      <c r="B44" s="46"/>
      <c r="C44" s="51"/>
      <c r="D44" s="51"/>
      <c r="E44" s="51"/>
      <c r="F44" s="51"/>
      <c r="G44" s="38"/>
      <c r="H44" s="42"/>
      <c r="I44" s="57"/>
    </row>
    <row r="45" spans="1:9" ht="14.45" customHeight="1">
      <c r="A45" s="38"/>
      <c r="B45" s="50" t="s">
        <v>60</v>
      </c>
      <c r="C45" s="51"/>
      <c r="D45" s="51"/>
      <c r="E45" s="51"/>
      <c r="F45" s="51"/>
      <c r="G45" s="38"/>
      <c r="H45" s="42" t="s">
        <v>198</v>
      </c>
      <c r="I45" s="57"/>
    </row>
    <row r="46" spans="1:9" ht="15" thickBot="1">
      <c r="A46" s="38"/>
      <c r="B46" s="67" t="s">
        <v>199</v>
      </c>
      <c r="C46" s="51"/>
      <c r="D46" s="51"/>
      <c r="E46" s="51"/>
      <c r="F46" s="51"/>
      <c r="G46" s="38"/>
      <c r="H46" s="42" t="s">
        <v>200</v>
      </c>
      <c r="I46" s="57"/>
    </row>
    <row r="47" spans="1:9" ht="14.45" thickBot="1">
      <c r="A47" s="38"/>
      <c r="B47" s="64" t="s">
        <v>138</v>
      </c>
      <c r="C47" s="54" t="s">
        <v>201</v>
      </c>
      <c r="D47" s="4"/>
      <c r="E47" s="51"/>
      <c r="F47" s="51"/>
      <c r="G47" s="38"/>
      <c r="H47" s="42" t="s">
        <v>90</v>
      </c>
      <c r="I47" s="42"/>
    </row>
    <row r="48" spans="1:9" ht="14.45" thickBot="1">
      <c r="A48" s="38"/>
      <c r="B48" s="64" t="s">
        <v>140</v>
      </c>
      <c r="C48" s="54" t="s">
        <v>202</v>
      </c>
      <c r="D48" s="4"/>
      <c r="E48" s="51"/>
      <c r="F48" s="51"/>
      <c r="G48" s="38"/>
      <c r="H48" s="42" t="s">
        <v>90</v>
      </c>
      <c r="I48" s="42"/>
    </row>
    <row r="49" spans="1:9" ht="14.45" thickBot="1">
      <c r="A49" s="38"/>
      <c r="B49" s="64" t="s">
        <v>142</v>
      </c>
      <c r="C49" s="54" t="s">
        <v>203</v>
      </c>
      <c r="D49" s="4"/>
      <c r="E49" s="51"/>
      <c r="F49" s="51"/>
      <c r="G49" s="38"/>
      <c r="H49" s="42" t="s">
        <v>90</v>
      </c>
      <c r="I49" s="42"/>
    </row>
    <row r="50" spans="1:9" ht="14.1" customHeight="1" thickBot="1">
      <c r="A50" s="38"/>
      <c r="B50" s="64" t="s">
        <v>204</v>
      </c>
      <c r="C50" s="54" t="s">
        <v>205</v>
      </c>
      <c r="D50" s="4"/>
      <c r="E50" s="51"/>
      <c r="F50" s="51"/>
      <c r="G50" s="38"/>
      <c r="H50" s="42" t="s">
        <v>90</v>
      </c>
      <c r="I50" s="42"/>
    </row>
    <row r="51" spans="1:9" ht="14.45" thickBot="1">
      <c r="A51" s="38"/>
      <c r="B51" s="64" t="s">
        <v>206</v>
      </c>
      <c r="C51" s="54" t="s">
        <v>207</v>
      </c>
      <c r="D51" s="4"/>
      <c r="E51" s="51"/>
      <c r="F51" s="51"/>
      <c r="G51" s="38"/>
      <c r="H51" s="42" t="s">
        <v>90</v>
      </c>
      <c r="I51" s="42"/>
    </row>
    <row r="52" spans="1:9" ht="14.45" thickBot="1">
      <c r="A52" s="38"/>
      <c r="B52" s="63" t="s">
        <v>208</v>
      </c>
      <c r="C52" s="54" t="s">
        <v>209</v>
      </c>
      <c r="D52" s="4"/>
      <c r="E52" s="51"/>
      <c r="F52" s="51"/>
      <c r="G52" s="38"/>
      <c r="H52" s="42" t="s">
        <v>210</v>
      </c>
      <c r="I52" s="57"/>
    </row>
    <row r="53" spans="1:9" ht="14.45" thickBot="1">
      <c r="A53" s="38"/>
      <c r="B53" s="63" t="s">
        <v>211</v>
      </c>
      <c r="C53" s="54" t="s">
        <v>212</v>
      </c>
      <c r="D53" s="4"/>
      <c r="E53" s="51"/>
      <c r="F53" s="51"/>
      <c r="G53" s="38"/>
      <c r="H53" s="42" t="s">
        <v>213</v>
      </c>
      <c r="I53" s="42"/>
    </row>
    <row r="54" spans="1:9" ht="14.45" customHeight="1" thickBot="1">
      <c r="A54" s="38"/>
      <c r="B54" s="63" t="s">
        <v>214</v>
      </c>
      <c r="C54" s="54" t="s">
        <v>215</v>
      </c>
      <c r="D54" s="4"/>
      <c r="E54" s="51"/>
      <c r="F54" s="51"/>
      <c r="G54" s="38"/>
      <c r="H54" s="42" t="s">
        <v>216</v>
      </c>
      <c r="I54" s="57" t="s">
        <v>217</v>
      </c>
    </row>
    <row r="55" spans="1:9" ht="14.45" thickBot="1">
      <c r="A55" s="38"/>
      <c r="B55" s="63" t="s">
        <v>218</v>
      </c>
      <c r="C55" s="54" t="s">
        <v>219</v>
      </c>
      <c r="D55" s="4"/>
      <c r="E55" s="51"/>
      <c r="F55" s="51"/>
      <c r="G55" s="38"/>
      <c r="H55" s="42" t="s">
        <v>220</v>
      </c>
      <c r="I55" s="57"/>
    </row>
    <row r="56" spans="1:9" ht="14.45" thickBot="1">
      <c r="A56" s="38"/>
      <c r="B56" s="50" t="s">
        <v>221</v>
      </c>
      <c r="C56" s="54" t="s">
        <v>222</v>
      </c>
      <c r="D56" s="3">
        <f>SUM(D47:D53)-D54+D55</f>
        <v>0</v>
      </c>
      <c r="E56" s="51"/>
      <c r="F56" s="51"/>
      <c r="G56" s="38"/>
      <c r="H56" s="57" t="s">
        <v>223</v>
      </c>
      <c r="I56" s="57"/>
    </row>
  </sheetData>
  <sheetProtection algorithmName="SHA-512" hashValue="1R4V1ip25Dw1q2LGA1MNABfCbdM4EBDdxmT4QEKL7Y07UeJglWjYIt5x6RGm0IuaF+vCdafVT3sfUWHuZ2hPQw==" saltValue="j+x9PUR1IvedviHQpuu+FQ==" spinCount="100000" sheet="1" objects="1" scenarios="1"/>
  <mergeCells count="1">
    <mergeCell ref="D3:F3"/>
  </mergeCells>
  <phoneticPr fontId="9" type="noConversion"/>
  <printOptions horizontalCentered="1" gridLines="1"/>
  <pageMargins left="0.70866141732283505" right="0.70866141732283505" top="0.74803149606299202" bottom="0.74803149606299202" header="0.31496062992126" footer="0.31496062992126"/>
  <pageSetup scale="59" fitToHeight="0" orientation="landscape" r:id="rId1"/>
  <headerFooter>
    <oddFooter>&amp;CClassification: Protected B&amp;R&amp;P/&amp;N</oddFooter>
  </headerFooter>
  <rowBreaks count="1" manualBreakCount="1">
    <brk id="44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12AC-BC3A-43AB-A2E5-61B417B6C4E0}">
  <sheetPr>
    <pageSetUpPr fitToPage="1"/>
  </sheetPr>
  <dimension ref="A1:I78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85.875" style="9" customWidth="1"/>
    <col min="3" max="3" width="9.25" style="11" customWidth="1"/>
    <col min="4" max="6" width="16.625" style="11" customWidth="1"/>
    <col min="7" max="7" width="3.625" style="10" customWidth="1"/>
    <col min="8" max="8" width="18.125" style="12" bestFit="1" customWidth="1"/>
    <col min="9" max="9" width="33.25" style="13" bestFit="1" customWidth="1"/>
    <col min="10" max="16384" width="8.625" style="9"/>
  </cols>
  <sheetData>
    <row r="1" spans="1:9" ht="47.1" customHeight="1">
      <c r="A1" s="38"/>
      <c r="B1"/>
      <c r="C1" s="41"/>
      <c r="D1" s="41"/>
      <c r="E1" s="41"/>
      <c r="F1" s="41"/>
      <c r="G1" s="38"/>
      <c r="H1" s="42"/>
      <c r="I1" s="57"/>
    </row>
    <row r="2" spans="1:9" ht="20.45" thickBot="1">
      <c r="A2" s="38"/>
      <c r="B2" s="58" t="s">
        <v>12</v>
      </c>
      <c r="C2" s="58"/>
      <c r="D2" s="58"/>
      <c r="E2" s="58"/>
      <c r="F2" s="58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09" t="s">
        <v>224</v>
      </c>
      <c r="C6" s="49"/>
      <c r="D6" s="49"/>
      <c r="E6" s="49"/>
      <c r="F6" s="49"/>
      <c r="G6" s="38"/>
      <c r="H6" s="42" t="s">
        <v>225</v>
      </c>
      <c r="I6" s="57" t="s">
        <v>226</v>
      </c>
    </row>
    <row r="7" spans="1:9">
      <c r="A7" s="38"/>
      <c r="B7"/>
      <c r="C7" s="41"/>
      <c r="D7" s="41"/>
      <c r="E7" s="41"/>
      <c r="F7" s="41"/>
      <c r="G7" s="38"/>
      <c r="H7" s="42"/>
      <c r="I7" s="57"/>
    </row>
    <row r="8" spans="1:9" ht="14.45" thickBot="1">
      <c r="A8" s="38"/>
      <c r="B8" s="50" t="s">
        <v>27</v>
      </c>
      <c r="C8" s="51"/>
      <c r="D8" s="51" t="s">
        <v>227</v>
      </c>
      <c r="E8" s="111" t="s">
        <v>228</v>
      </c>
      <c r="F8" s="41" t="s">
        <v>229</v>
      </c>
      <c r="G8" s="38"/>
      <c r="H8" s="42"/>
      <c r="I8" s="57"/>
    </row>
    <row r="9" spans="1:9" ht="14.45" thickBot="1">
      <c r="A9" s="38"/>
      <c r="B9" s="54" t="s">
        <v>230</v>
      </c>
      <c r="C9" s="51"/>
      <c r="D9" s="54">
        <v>10</v>
      </c>
      <c r="E9" s="54">
        <v>20</v>
      </c>
      <c r="F9" s="54">
        <v>30</v>
      </c>
      <c r="G9" s="38"/>
      <c r="H9" s="42"/>
      <c r="I9" s="57"/>
    </row>
    <row r="10" spans="1:9">
      <c r="A10" s="38"/>
      <c r="B10" s="46"/>
      <c r="C10" s="51"/>
      <c r="D10" s="51" t="s">
        <v>231</v>
      </c>
      <c r="E10" s="51" t="s">
        <v>232</v>
      </c>
      <c r="F10" s="51" t="s">
        <v>233</v>
      </c>
      <c r="G10" s="38"/>
      <c r="H10" s="42"/>
      <c r="I10" s="57"/>
    </row>
    <row r="11" spans="1:9" ht="14.45" thickBot="1">
      <c r="A11" s="38"/>
      <c r="B11" s="46"/>
      <c r="C11" s="51"/>
      <c r="D11" s="41"/>
      <c r="E11" s="41"/>
      <c r="F11" s="41"/>
      <c r="G11" s="38"/>
      <c r="H11" s="42"/>
      <c r="I11" s="57"/>
    </row>
    <row r="12" spans="1:9" ht="14.45" thickBot="1">
      <c r="A12" s="38"/>
      <c r="B12" s="63" t="s">
        <v>234</v>
      </c>
      <c r="C12" s="54" t="s">
        <v>235</v>
      </c>
      <c r="D12" s="4"/>
      <c r="E12" s="5">
        <v>0</v>
      </c>
      <c r="F12" s="3">
        <f>ROUND(D12*E12,0)</f>
        <v>0</v>
      </c>
      <c r="G12" s="38"/>
      <c r="H12" s="42"/>
      <c r="I12" s="57" t="s">
        <v>236</v>
      </c>
    </row>
    <row r="13" spans="1:9" ht="14.45" thickBot="1">
      <c r="A13" s="38"/>
      <c r="B13" s="63" t="s">
        <v>237</v>
      </c>
      <c r="C13" s="54" t="s">
        <v>238</v>
      </c>
      <c r="D13" s="4"/>
      <c r="E13" s="5">
        <v>0.2</v>
      </c>
      <c r="F13" s="3">
        <f t="shared" ref="F13:F15" si="0">ROUND(D13*E13,0)</f>
        <v>0</v>
      </c>
      <c r="G13" s="38"/>
      <c r="H13" s="42"/>
      <c r="I13" s="57" t="s">
        <v>239</v>
      </c>
    </row>
    <row r="14" spans="1:9" ht="14.45" thickBot="1">
      <c r="A14" s="38"/>
      <c r="B14" s="63" t="s">
        <v>240</v>
      </c>
      <c r="C14" s="54" t="s">
        <v>241</v>
      </c>
      <c r="D14" s="4"/>
      <c r="E14" s="5">
        <v>0.2</v>
      </c>
      <c r="F14" s="3">
        <f t="shared" si="0"/>
        <v>0</v>
      </c>
      <c r="G14" s="38"/>
      <c r="H14" s="42"/>
      <c r="I14" s="57" t="s">
        <v>242</v>
      </c>
    </row>
    <row r="15" spans="1:9" ht="14.45" thickBot="1">
      <c r="A15" s="38"/>
      <c r="B15" s="68" t="s">
        <v>243</v>
      </c>
      <c r="C15" s="54" t="s">
        <v>244</v>
      </c>
      <c r="D15" s="4"/>
      <c r="E15" s="5">
        <v>0</v>
      </c>
      <c r="F15" s="3">
        <f t="shared" si="0"/>
        <v>0</v>
      </c>
      <c r="G15" s="38"/>
      <c r="H15" s="42"/>
      <c r="I15" s="57" t="s">
        <v>245</v>
      </c>
    </row>
    <row r="16" spans="1:9" ht="14.45" thickBot="1">
      <c r="A16" s="38"/>
      <c r="B16" s="68" t="s">
        <v>246</v>
      </c>
      <c r="C16" s="54" t="s">
        <v>247</v>
      </c>
      <c r="D16" s="4"/>
      <c r="E16" s="5">
        <v>0</v>
      </c>
      <c r="F16" s="3">
        <f t="shared" ref="F16" si="1">ROUND(D16*E16,0)</f>
        <v>0</v>
      </c>
      <c r="G16" s="38"/>
      <c r="H16" s="42"/>
      <c r="I16" s="57" t="s">
        <v>248</v>
      </c>
    </row>
    <row r="17" spans="1:9" ht="15" thickBot="1">
      <c r="A17" s="38"/>
      <c r="B17" s="67" t="s">
        <v>249</v>
      </c>
      <c r="C17" s="74"/>
      <c r="D17" s="51"/>
      <c r="E17" s="51"/>
      <c r="F17" s="51"/>
      <c r="G17" s="38"/>
      <c r="H17" s="42"/>
      <c r="I17" s="57" t="s">
        <v>250</v>
      </c>
    </row>
    <row r="18" spans="1:9" ht="14.45" thickBot="1">
      <c r="A18" s="38"/>
      <c r="B18" s="64" t="s">
        <v>251</v>
      </c>
      <c r="C18" s="54" t="s">
        <v>252</v>
      </c>
      <c r="D18" s="4"/>
      <c r="E18" s="5">
        <v>0</v>
      </c>
      <c r="F18" s="3">
        <f t="shared" ref="F18:F23" si="2">ROUND(D18*E18,0)</f>
        <v>0</v>
      </c>
      <c r="G18" s="38"/>
      <c r="H18" s="42"/>
      <c r="I18" s="57" t="s">
        <v>90</v>
      </c>
    </row>
    <row r="19" spans="1:9" ht="14.45" thickBot="1">
      <c r="A19" s="38"/>
      <c r="B19" s="64" t="s">
        <v>253</v>
      </c>
      <c r="C19" s="54" t="s">
        <v>254</v>
      </c>
      <c r="D19" s="4"/>
      <c r="E19" s="5">
        <v>0.2</v>
      </c>
      <c r="F19" s="3">
        <f t="shared" si="2"/>
        <v>0</v>
      </c>
      <c r="G19" s="38"/>
      <c r="H19" s="42"/>
      <c r="I19" s="57" t="s">
        <v>90</v>
      </c>
    </row>
    <row r="20" spans="1:9" ht="14.45" thickBot="1">
      <c r="A20" s="38"/>
      <c r="B20" s="64" t="s">
        <v>255</v>
      </c>
      <c r="C20" s="54" t="s">
        <v>256</v>
      </c>
      <c r="D20" s="4"/>
      <c r="E20" s="5">
        <v>0.5</v>
      </c>
      <c r="F20" s="3">
        <f t="shared" si="2"/>
        <v>0</v>
      </c>
      <c r="G20" s="38"/>
      <c r="H20" s="42"/>
      <c r="I20" s="57" t="s">
        <v>90</v>
      </c>
    </row>
    <row r="21" spans="1:9" ht="14.45" thickBot="1">
      <c r="A21" s="38"/>
      <c r="B21" s="64" t="s">
        <v>257</v>
      </c>
      <c r="C21" s="54" t="s">
        <v>258</v>
      </c>
      <c r="D21" s="4"/>
      <c r="E21" s="5">
        <v>1</v>
      </c>
      <c r="F21" s="3">
        <f t="shared" si="2"/>
        <v>0</v>
      </c>
      <c r="G21" s="38"/>
      <c r="H21" s="42"/>
      <c r="I21" s="57" t="s">
        <v>90</v>
      </c>
    </row>
    <row r="22" spans="1:9" ht="14.45" thickBot="1">
      <c r="A22" s="38"/>
      <c r="B22" s="64" t="s">
        <v>259</v>
      </c>
      <c r="C22" s="54" t="s">
        <v>260</v>
      </c>
      <c r="D22" s="4"/>
      <c r="E22" s="5">
        <v>1.5</v>
      </c>
      <c r="F22" s="3">
        <f t="shared" si="2"/>
        <v>0</v>
      </c>
      <c r="G22" s="38"/>
      <c r="H22" s="42"/>
      <c r="I22" s="57" t="s">
        <v>90</v>
      </c>
    </row>
    <row r="23" spans="1:9" ht="14.45" thickBot="1">
      <c r="A23" s="38"/>
      <c r="B23" s="64" t="s">
        <v>261</v>
      </c>
      <c r="C23" s="54" t="s">
        <v>262</v>
      </c>
      <c r="D23" s="4"/>
      <c r="E23" s="5">
        <v>1</v>
      </c>
      <c r="F23" s="3">
        <f t="shared" si="2"/>
        <v>0</v>
      </c>
      <c r="G23" s="38"/>
      <c r="H23" s="42"/>
      <c r="I23" s="57" t="s">
        <v>90</v>
      </c>
    </row>
    <row r="24" spans="1:9" ht="15" thickBot="1">
      <c r="A24" s="38"/>
      <c r="B24" s="67" t="s">
        <v>263</v>
      </c>
      <c r="C24" s="70"/>
      <c r="D24" s="51"/>
      <c r="E24" s="51"/>
      <c r="F24" s="51"/>
      <c r="G24" s="38"/>
      <c r="H24" s="42" t="s">
        <v>65</v>
      </c>
      <c r="I24" s="57" t="s">
        <v>264</v>
      </c>
    </row>
    <row r="25" spans="1:9" ht="14.45" thickBot="1">
      <c r="A25" s="38"/>
      <c r="B25" s="64" t="s">
        <v>251</v>
      </c>
      <c r="C25" s="54" t="s">
        <v>265</v>
      </c>
      <c r="D25" s="4"/>
      <c r="E25" s="5">
        <v>0.2</v>
      </c>
      <c r="F25" s="3">
        <f t="shared" ref="F25:F30" si="3">ROUND(D25*E25,0)</f>
        <v>0</v>
      </c>
      <c r="G25" s="38"/>
      <c r="H25" s="42"/>
      <c r="I25" s="57" t="s">
        <v>90</v>
      </c>
    </row>
    <row r="26" spans="1:9" ht="14.45" thickBot="1">
      <c r="A26" s="38"/>
      <c r="B26" s="64" t="s">
        <v>253</v>
      </c>
      <c r="C26" s="54" t="s">
        <v>266</v>
      </c>
      <c r="D26" s="4"/>
      <c r="E26" s="5">
        <v>0.5</v>
      </c>
      <c r="F26" s="3">
        <f t="shared" si="3"/>
        <v>0</v>
      </c>
      <c r="G26" s="38"/>
      <c r="H26" s="42"/>
      <c r="I26" s="57" t="s">
        <v>90</v>
      </c>
    </row>
    <row r="27" spans="1:9" ht="14.45" thickBot="1">
      <c r="A27" s="38"/>
      <c r="B27" s="64" t="s">
        <v>255</v>
      </c>
      <c r="C27" s="54" t="s">
        <v>267</v>
      </c>
      <c r="D27" s="4"/>
      <c r="E27" s="5">
        <v>1</v>
      </c>
      <c r="F27" s="3">
        <f t="shared" si="3"/>
        <v>0</v>
      </c>
      <c r="G27" s="38"/>
      <c r="H27" s="42"/>
      <c r="I27" s="57" t="s">
        <v>90</v>
      </c>
    </row>
    <row r="28" spans="1:9" ht="14.45" thickBot="1">
      <c r="A28" s="38"/>
      <c r="B28" s="64" t="s">
        <v>257</v>
      </c>
      <c r="C28" s="54" t="s">
        <v>268</v>
      </c>
      <c r="D28" s="4"/>
      <c r="E28" s="5">
        <v>1</v>
      </c>
      <c r="F28" s="3">
        <f t="shared" si="3"/>
        <v>0</v>
      </c>
      <c r="G28" s="38"/>
      <c r="H28" s="42"/>
      <c r="I28" s="57" t="s">
        <v>90</v>
      </c>
    </row>
    <row r="29" spans="1:9" ht="14.45" thickBot="1">
      <c r="A29" s="38"/>
      <c r="B29" s="64" t="s">
        <v>259</v>
      </c>
      <c r="C29" s="54" t="s">
        <v>269</v>
      </c>
      <c r="D29" s="4"/>
      <c r="E29" s="5">
        <v>1.5</v>
      </c>
      <c r="F29" s="3">
        <f t="shared" si="3"/>
        <v>0</v>
      </c>
      <c r="G29" s="38"/>
      <c r="H29" s="42"/>
      <c r="I29" s="57" t="s">
        <v>90</v>
      </c>
    </row>
    <row r="30" spans="1:9" ht="14.45" thickBot="1">
      <c r="A30" s="38"/>
      <c r="B30" s="64" t="s">
        <v>261</v>
      </c>
      <c r="C30" s="54" t="s">
        <v>270</v>
      </c>
      <c r="D30" s="4"/>
      <c r="E30" s="5">
        <v>1</v>
      </c>
      <c r="F30" s="3">
        <f t="shared" si="3"/>
        <v>0</v>
      </c>
      <c r="G30" s="38"/>
      <c r="H30" s="42"/>
      <c r="I30" s="57" t="s">
        <v>90</v>
      </c>
    </row>
    <row r="31" spans="1:9" ht="15" thickBot="1">
      <c r="A31" s="38"/>
      <c r="B31" s="67" t="s">
        <v>271</v>
      </c>
      <c r="C31" s="74"/>
      <c r="D31" s="51"/>
      <c r="E31" s="51"/>
      <c r="F31" s="51"/>
      <c r="G31" s="38"/>
      <c r="H31" s="42"/>
      <c r="I31" s="57" t="s">
        <v>272</v>
      </c>
    </row>
    <row r="32" spans="1:9" ht="14.45" thickBot="1">
      <c r="A32" s="38"/>
      <c r="B32" s="64" t="s">
        <v>251</v>
      </c>
      <c r="C32" s="54" t="s">
        <v>273</v>
      </c>
      <c r="D32" s="4"/>
      <c r="E32" s="5">
        <v>0.2</v>
      </c>
      <c r="F32" s="3">
        <f t="shared" ref="F32:F37" si="4">ROUND(D32*E32,0)</f>
        <v>0</v>
      </c>
      <c r="G32" s="38"/>
      <c r="H32" s="42"/>
      <c r="I32" s="57" t="s">
        <v>90</v>
      </c>
    </row>
    <row r="33" spans="1:9" ht="14.45" thickBot="1">
      <c r="A33" s="38"/>
      <c r="B33" s="64" t="s">
        <v>253</v>
      </c>
      <c r="C33" s="54" t="s">
        <v>274</v>
      </c>
      <c r="D33" s="4"/>
      <c r="E33" s="5">
        <v>0.5</v>
      </c>
      <c r="F33" s="3">
        <f t="shared" si="4"/>
        <v>0</v>
      </c>
      <c r="G33" s="38"/>
      <c r="H33" s="42"/>
      <c r="I33" s="57" t="s">
        <v>90</v>
      </c>
    </row>
    <row r="34" spans="1:9" ht="14.45" thickBot="1">
      <c r="A34" s="38"/>
      <c r="B34" s="64" t="s">
        <v>255</v>
      </c>
      <c r="C34" s="54" t="s">
        <v>275</v>
      </c>
      <c r="D34" s="4"/>
      <c r="E34" s="5">
        <v>1</v>
      </c>
      <c r="F34" s="3">
        <f t="shared" si="4"/>
        <v>0</v>
      </c>
      <c r="G34" s="38"/>
      <c r="H34" s="42"/>
      <c r="I34" s="57" t="s">
        <v>90</v>
      </c>
    </row>
    <row r="35" spans="1:9" ht="14.45" thickBot="1">
      <c r="A35" s="38"/>
      <c r="B35" s="64" t="s">
        <v>257</v>
      </c>
      <c r="C35" s="54" t="s">
        <v>276</v>
      </c>
      <c r="D35" s="4"/>
      <c r="E35" s="5">
        <v>1</v>
      </c>
      <c r="F35" s="3">
        <f t="shared" si="4"/>
        <v>0</v>
      </c>
      <c r="G35" s="38"/>
      <c r="H35" s="42"/>
      <c r="I35" s="57" t="s">
        <v>90</v>
      </c>
    </row>
    <row r="36" spans="1:9" ht="14.45" thickBot="1">
      <c r="A36" s="38"/>
      <c r="B36" s="64" t="s">
        <v>259</v>
      </c>
      <c r="C36" s="54" t="s">
        <v>277</v>
      </c>
      <c r="D36" s="4"/>
      <c r="E36" s="5">
        <v>1.5</v>
      </c>
      <c r="F36" s="3">
        <f t="shared" si="4"/>
        <v>0</v>
      </c>
      <c r="G36" s="38"/>
      <c r="H36" s="42"/>
      <c r="I36" s="57" t="s">
        <v>90</v>
      </c>
    </row>
    <row r="37" spans="1:9" ht="14.45" thickBot="1">
      <c r="A37" s="38"/>
      <c r="B37" s="64" t="s">
        <v>261</v>
      </c>
      <c r="C37" s="54" t="s">
        <v>278</v>
      </c>
      <c r="D37" s="4"/>
      <c r="E37" s="5">
        <v>1</v>
      </c>
      <c r="F37" s="3">
        <f t="shared" si="4"/>
        <v>0</v>
      </c>
      <c r="G37" s="38"/>
      <c r="H37" s="42"/>
      <c r="I37" s="57" t="s">
        <v>90</v>
      </c>
    </row>
    <row r="38" spans="1:9" ht="15" thickBot="1">
      <c r="A38" s="38"/>
      <c r="B38" s="67" t="s">
        <v>279</v>
      </c>
      <c r="C38" s="70"/>
      <c r="D38" s="51"/>
      <c r="E38" s="51"/>
      <c r="F38" s="51"/>
      <c r="G38" s="38"/>
      <c r="H38" s="42" t="s">
        <v>280</v>
      </c>
      <c r="I38" s="57" t="s">
        <v>281</v>
      </c>
    </row>
    <row r="39" spans="1:9" ht="14.45" thickBot="1">
      <c r="A39" s="38"/>
      <c r="B39" s="64" t="s">
        <v>282</v>
      </c>
      <c r="C39" s="54" t="s">
        <v>283</v>
      </c>
      <c r="D39" s="4"/>
      <c r="E39" s="5">
        <v>0.2</v>
      </c>
      <c r="F39" s="3">
        <f>ROUND(D39*E39,0)</f>
        <v>0</v>
      </c>
      <c r="G39" s="38"/>
      <c r="H39" s="42"/>
      <c r="I39" s="57" t="s">
        <v>90</v>
      </c>
    </row>
    <row r="40" spans="1:9" ht="14.45" thickBot="1">
      <c r="A40" s="38"/>
      <c r="B40" s="64" t="s">
        <v>284</v>
      </c>
      <c r="C40" s="54" t="s">
        <v>285</v>
      </c>
      <c r="D40" s="4"/>
      <c r="E40" s="5">
        <v>0.3</v>
      </c>
      <c r="F40" s="3">
        <f>ROUND(D40*E40,0)</f>
        <v>0</v>
      </c>
      <c r="G40" s="38"/>
      <c r="H40" s="42"/>
      <c r="I40" s="57" t="s">
        <v>90</v>
      </c>
    </row>
    <row r="41" spans="1:9" ht="14.45" thickBot="1">
      <c r="A41" s="38"/>
      <c r="B41" s="64" t="s">
        <v>286</v>
      </c>
      <c r="C41" s="54" t="s">
        <v>287</v>
      </c>
      <c r="D41" s="4"/>
      <c r="E41" s="5">
        <v>0.5</v>
      </c>
      <c r="F41" s="3">
        <f>ROUND(D41*E41,0)</f>
        <v>0</v>
      </c>
      <c r="G41" s="38"/>
      <c r="H41" s="42"/>
      <c r="I41" s="57" t="s">
        <v>90</v>
      </c>
    </row>
    <row r="42" spans="1:9" ht="14.45" thickBot="1">
      <c r="A42" s="38"/>
      <c r="B42" s="64" t="s">
        <v>288</v>
      </c>
      <c r="C42" s="54" t="s">
        <v>289</v>
      </c>
      <c r="D42" s="4"/>
      <c r="E42" s="5">
        <v>1</v>
      </c>
      <c r="F42" s="3">
        <f>ROUND(D42*E42,0)</f>
        <v>0</v>
      </c>
      <c r="G42" s="38"/>
      <c r="H42" s="42"/>
      <c r="I42" s="57" t="s">
        <v>90</v>
      </c>
    </row>
    <row r="43" spans="1:9" ht="14.45" thickBot="1">
      <c r="A43" s="38"/>
      <c r="B43" s="64" t="s">
        <v>290</v>
      </c>
      <c r="C43" s="54" t="s">
        <v>291</v>
      </c>
      <c r="D43" s="4"/>
      <c r="E43" s="5">
        <v>1.5</v>
      </c>
      <c r="F43" s="3">
        <f>ROUND(D43*E43,0)</f>
        <v>0</v>
      </c>
      <c r="G43" s="38"/>
      <c r="H43" s="42"/>
      <c r="I43" s="57" t="s">
        <v>90</v>
      </c>
    </row>
    <row r="44" spans="1:9" ht="15" thickBot="1">
      <c r="A44" s="38"/>
      <c r="B44" s="75" t="s">
        <v>292</v>
      </c>
      <c r="C44" s="70"/>
      <c r="D44" s="51"/>
      <c r="E44" s="51"/>
      <c r="F44" s="51"/>
      <c r="G44" s="38"/>
      <c r="H44" s="42"/>
      <c r="I44" s="57" t="s">
        <v>293</v>
      </c>
    </row>
    <row r="45" spans="1:9" ht="14.45" thickBot="1">
      <c r="A45" s="38"/>
      <c r="B45" s="76" t="s">
        <v>294</v>
      </c>
      <c r="C45" s="54" t="s">
        <v>295</v>
      </c>
      <c r="D45" s="4"/>
      <c r="E45" s="5">
        <v>0.2</v>
      </c>
      <c r="F45" s="3">
        <f>ROUND(D45*E45,0)</f>
        <v>0</v>
      </c>
      <c r="G45" s="38"/>
      <c r="H45" s="42"/>
      <c r="I45" s="57" t="s">
        <v>90</v>
      </c>
    </row>
    <row r="46" spans="1:9" ht="14.45" thickBot="1">
      <c r="A46" s="38"/>
      <c r="B46" s="76" t="s">
        <v>296</v>
      </c>
      <c r="C46" s="54" t="s">
        <v>297</v>
      </c>
      <c r="D46" s="4"/>
      <c r="E46" s="5">
        <v>0.5</v>
      </c>
      <c r="F46" s="3">
        <f>ROUND(D46*E46,0)</f>
        <v>0</v>
      </c>
      <c r="G46" s="38"/>
      <c r="H46" s="42"/>
      <c r="I46" s="57" t="s">
        <v>90</v>
      </c>
    </row>
    <row r="47" spans="1:9" ht="14.45" thickBot="1">
      <c r="A47" s="38"/>
      <c r="B47" s="76" t="s">
        <v>298</v>
      </c>
      <c r="C47" s="54" t="s">
        <v>299</v>
      </c>
      <c r="D47" s="4"/>
      <c r="E47" s="5">
        <v>1</v>
      </c>
      <c r="F47" s="3">
        <f>ROUND(D47*E47,0)</f>
        <v>0</v>
      </c>
      <c r="G47" s="38"/>
      <c r="H47" s="42"/>
      <c r="I47" s="57" t="s">
        <v>90</v>
      </c>
    </row>
    <row r="48" spans="1:9" ht="14.45" thickBot="1">
      <c r="A48" s="38"/>
      <c r="B48" s="76" t="s">
        <v>300</v>
      </c>
      <c r="C48" s="54" t="s">
        <v>301</v>
      </c>
      <c r="D48" s="4"/>
      <c r="E48" s="5">
        <v>1.5</v>
      </c>
      <c r="F48" s="3">
        <f>ROUND(D48*E48,0)</f>
        <v>0</v>
      </c>
      <c r="G48" s="38"/>
      <c r="H48" s="42"/>
      <c r="I48" s="57" t="s">
        <v>90</v>
      </c>
    </row>
    <row r="49" spans="1:9" ht="15" thickBot="1">
      <c r="A49" s="38"/>
      <c r="B49" s="67" t="s">
        <v>302</v>
      </c>
      <c r="C49" s="70"/>
      <c r="D49" s="51"/>
      <c r="E49" s="51"/>
      <c r="F49" s="51"/>
      <c r="G49" s="38"/>
      <c r="H49" s="42" t="s">
        <v>303</v>
      </c>
      <c r="I49" s="57" t="s">
        <v>304</v>
      </c>
    </row>
    <row r="50" spans="1:9" ht="14.45" thickBot="1">
      <c r="A50" s="38"/>
      <c r="B50" s="64" t="s">
        <v>305</v>
      </c>
      <c r="C50" s="54" t="s">
        <v>306</v>
      </c>
      <c r="D50" s="4"/>
      <c r="E50" s="5">
        <v>0.2</v>
      </c>
      <c r="F50" s="3">
        <f t="shared" ref="F50:F54" si="5">ROUND(D50*E50,0)</f>
        <v>0</v>
      </c>
      <c r="G50" s="38"/>
      <c r="H50" s="42"/>
      <c r="I50" s="57" t="s">
        <v>90</v>
      </c>
    </row>
    <row r="51" spans="1:9" ht="14.45" thickBot="1">
      <c r="A51" s="38"/>
      <c r="B51" s="64" t="s">
        <v>307</v>
      </c>
      <c r="C51" s="54" t="s">
        <v>308</v>
      </c>
      <c r="D51" s="4"/>
      <c r="E51" s="5">
        <v>0.5</v>
      </c>
      <c r="F51" s="3">
        <f t="shared" si="5"/>
        <v>0</v>
      </c>
      <c r="G51" s="38"/>
      <c r="H51" s="42"/>
      <c r="I51" s="57" t="s">
        <v>90</v>
      </c>
    </row>
    <row r="52" spans="1:9" ht="14.45" thickBot="1">
      <c r="A52" s="38"/>
      <c r="B52" s="64" t="s">
        <v>309</v>
      </c>
      <c r="C52" s="54" t="s">
        <v>310</v>
      </c>
      <c r="D52" s="4"/>
      <c r="E52" s="5">
        <v>1</v>
      </c>
      <c r="F52" s="3">
        <f t="shared" si="5"/>
        <v>0</v>
      </c>
      <c r="G52" s="38"/>
      <c r="H52" s="42"/>
      <c r="I52" s="57" t="s">
        <v>90</v>
      </c>
    </row>
    <row r="53" spans="1:9" ht="14.45" thickBot="1">
      <c r="A53" s="38"/>
      <c r="B53" s="64" t="s">
        <v>311</v>
      </c>
      <c r="C53" s="54" t="s">
        <v>312</v>
      </c>
      <c r="D53" s="4"/>
      <c r="E53" s="5">
        <v>1.5</v>
      </c>
      <c r="F53" s="3">
        <f t="shared" si="5"/>
        <v>0</v>
      </c>
      <c r="G53" s="38"/>
      <c r="H53" s="42"/>
      <c r="I53" s="57" t="s">
        <v>90</v>
      </c>
    </row>
    <row r="54" spans="1:9" ht="14.45" thickBot="1">
      <c r="A54" s="38"/>
      <c r="B54" s="64" t="s">
        <v>313</v>
      </c>
      <c r="C54" s="54" t="s">
        <v>314</v>
      </c>
      <c r="D54" s="4"/>
      <c r="E54" s="5">
        <v>1</v>
      </c>
      <c r="F54" s="3">
        <f t="shared" si="5"/>
        <v>0</v>
      </c>
      <c r="G54" s="38"/>
      <c r="H54" s="42"/>
      <c r="I54" s="57" t="s">
        <v>90</v>
      </c>
    </row>
    <row r="55" spans="1:9" ht="15" thickBot="1">
      <c r="A55" s="38"/>
      <c r="B55" s="67" t="s">
        <v>315</v>
      </c>
      <c r="C55" s="70"/>
      <c r="D55" s="41"/>
      <c r="E55" s="41"/>
      <c r="F55" s="41"/>
      <c r="G55" s="38"/>
      <c r="H55" s="42"/>
      <c r="I55" s="57"/>
    </row>
    <row r="56" spans="1:9" ht="14.45" thickBot="1">
      <c r="A56" s="38"/>
      <c r="B56" s="64" t="s">
        <v>316</v>
      </c>
      <c r="C56" s="54" t="s">
        <v>317</v>
      </c>
      <c r="D56" s="4"/>
      <c r="E56" s="5">
        <v>0</v>
      </c>
      <c r="F56" s="3">
        <f t="shared" ref="F56:F58" si="6">ROUND(D56*E56,0)</f>
        <v>0</v>
      </c>
      <c r="G56" s="38"/>
      <c r="H56" s="42"/>
      <c r="I56" s="57" t="s">
        <v>318</v>
      </c>
    </row>
    <row r="57" spans="1:9" ht="14.45" thickBot="1">
      <c r="A57" s="38"/>
      <c r="B57" s="64" t="s">
        <v>319</v>
      </c>
      <c r="C57" s="54" t="s">
        <v>320</v>
      </c>
      <c r="D57" s="4"/>
      <c r="E57" s="5">
        <v>0.35</v>
      </c>
      <c r="F57" s="3">
        <f t="shared" si="6"/>
        <v>0</v>
      </c>
      <c r="G57" s="38"/>
      <c r="H57" s="42" t="s">
        <v>321</v>
      </c>
      <c r="I57" s="57" t="s">
        <v>322</v>
      </c>
    </row>
    <row r="58" spans="1:9" ht="14.45" thickBot="1">
      <c r="A58" s="38"/>
      <c r="B58" s="64" t="s">
        <v>323</v>
      </c>
      <c r="C58" s="54" t="s">
        <v>324</v>
      </c>
      <c r="D58" s="4"/>
      <c r="E58" s="5">
        <v>1</v>
      </c>
      <c r="F58" s="3">
        <f t="shared" si="6"/>
        <v>0</v>
      </c>
      <c r="G58" s="38"/>
      <c r="H58" s="77" t="s">
        <v>90</v>
      </c>
      <c r="I58" s="57" t="s">
        <v>325</v>
      </c>
    </row>
    <row r="59" spans="1:9" ht="29.45" thickBot="1">
      <c r="A59" s="38"/>
      <c r="B59" s="69" t="s">
        <v>178</v>
      </c>
      <c r="C59" s="51"/>
      <c r="D59" s="51"/>
      <c r="E59" s="51"/>
      <c r="F59" s="51"/>
      <c r="G59" s="38"/>
      <c r="H59" s="57"/>
      <c r="I59" s="57"/>
    </row>
    <row r="60" spans="1:9" ht="15" thickBot="1">
      <c r="A60" s="38"/>
      <c r="B60" s="76" t="s">
        <v>326</v>
      </c>
      <c r="C60" s="54" t="s">
        <v>327</v>
      </c>
      <c r="D60" s="4"/>
      <c r="E60" s="5">
        <v>2.5</v>
      </c>
      <c r="F60" s="3">
        <f t="shared" ref="F60:F67" si="7">ROUND(D60*E60,0)</f>
        <v>0</v>
      </c>
      <c r="G60" s="38"/>
      <c r="H60" s="42" t="s">
        <v>328</v>
      </c>
      <c r="I60" s="57" t="s">
        <v>329</v>
      </c>
    </row>
    <row r="61" spans="1:9" ht="15" thickBot="1">
      <c r="A61" s="38"/>
      <c r="B61" s="76" t="s">
        <v>330</v>
      </c>
      <c r="C61" s="54" t="s">
        <v>331</v>
      </c>
      <c r="D61" s="3">
        <f>Capital!D34</f>
        <v>0</v>
      </c>
      <c r="E61" s="5">
        <v>0</v>
      </c>
      <c r="F61" s="3">
        <f t="shared" si="7"/>
        <v>0</v>
      </c>
      <c r="G61" s="38"/>
      <c r="H61" s="42" t="s">
        <v>332</v>
      </c>
      <c r="I61" s="57" t="s">
        <v>333</v>
      </c>
    </row>
    <row r="62" spans="1:9" ht="15" thickBot="1">
      <c r="A62" s="38"/>
      <c r="B62" s="78" t="s">
        <v>334</v>
      </c>
      <c r="C62" s="41"/>
      <c r="D62" s="41"/>
      <c r="E62" s="41"/>
      <c r="F62" s="41"/>
      <c r="G62" s="38"/>
      <c r="H62" s="42"/>
      <c r="I62" s="57"/>
    </row>
    <row r="63" spans="1:9" ht="14.45" thickBot="1">
      <c r="A63" s="38"/>
      <c r="B63" s="79" t="s">
        <v>335</v>
      </c>
      <c r="C63" s="54" t="s">
        <v>336</v>
      </c>
      <c r="D63" s="4"/>
      <c r="E63" s="5">
        <v>2.5</v>
      </c>
      <c r="F63" s="3">
        <f t="shared" si="7"/>
        <v>0</v>
      </c>
      <c r="G63" s="38"/>
      <c r="H63" s="42" t="s">
        <v>337</v>
      </c>
      <c r="I63" s="57" t="s">
        <v>329</v>
      </c>
    </row>
    <row r="64" spans="1:9" ht="14.45" thickBot="1">
      <c r="A64" s="38"/>
      <c r="B64" s="79" t="s">
        <v>338</v>
      </c>
      <c r="C64" s="54" t="s">
        <v>339</v>
      </c>
      <c r="D64" s="4"/>
      <c r="E64" s="5">
        <v>4</v>
      </c>
      <c r="F64" s="3">
        <f t="shared" si="7"/>
        <v>0</v>
      </c>
      <c r="G64" s="38"/>
      <c r="H64" s="42" t="s">
        <v>90</v>
      </c>
      <c r="I64" s="57" t="s">
        <v>340</v>
      </c>
    </row>
    <row r="65" spans="1:9" ht="14.45" thickBot="1">
      <c r="A65" s="38"/>
      <c r="B65" s="79" t="s">
        <v>341</v>
      </c>
      <c r="C65" s="54" t="s">
        <v>342</v>
      </c>
      <c r="D65" s="4"/>
      <c r="E65" s="5">
        <v>1.5</v>
      </c>
      <c r="F65" s="3">
        <f>ROUND(D65*E65,0)</f>
        <v>0</v>
      </c>
      <c r="G65" s="38"/>
      <c r="H65" s="42" t="s">
        <v>90</v>
      </c>
      <c r="I65" s="57" t="s">
        <v>343</v>
      </c>
    </row>
    <row r="66" spans="1:9" ht="14.45" thickBot="1">
      <c r="A66" s="38"/>
      <c r="B66" s="80" t="s">
        <v>344</v>
      </c>
      <c r="C66" s="54" t="s">
        <v>345</v>
      </c>
      <c r="D66" s="4"/>
      <c r="E66" s="5">
        <v>1.5</v>
      </c>
      <c r="F66" s="3">
        <f>ROUND(D66*E66,0)</f>
        <v>0</v>
      </c>
      <c r="G66" s="38"/>
      <c r="H66" s="42" t="s">
        <v>90</v>
      </c>
      <c r="I66" s="57" t="s">
        <v>346</v>
      </c>
    </row>
    <row r="67" spans="1:9" ht="15" thickBot="1">
      <c r="A67" s="38"/>
      <c r="B67" s="76" t="s">
        <v>347</v>
      </c>
      <c r="C67" s="54" t="s">
        <v>348</v>
      </c>
      <c r="D67" s="3">
        <f>Capital!D35</f>
        <v>0</v>
      </c>
      <c r="E67" s="5">
        <v>0</v>
      </c>
      <c r="F67" s="3">
        <f t="shared" si="7"/>
        <v>0</v>
      </c>
      <c r="G67" s="38"/>
      <c r="H67" s="42" t="s">
        <v>349</v>
      </c>
      <c r="I67" s="57" t="s">
        <v>333</v>
      </c>
    </row>
    <row r="68" spans="1:9" ht="15" thickBot="1">
      <c r="A68" s="38"/>
      <c r="B68" s="81" t="s">
        <v>350</v>
      </c>
      <c r="C68" s="41"/>
      <c r="D68" s="41"/>
      <c r="E68" s="41"/>
      <c r="F68" s="41"/>
      <c r="G68" s="38"/>
      <c r="H68" s="42"/>
      <c r="I68" s="57"/>
    </row>
    <row r="69" spans="1:9" ht="14.45" thickBot="1">
      <c r="A69" s="38"/>
      <c r="B69" s="76" t="s">
        <v>335</v>
      </c>
      <c r="C69" s="54" t="s">
        <v>351</v>
      </c>
      <c r="D69" s="4"/>
      <c r="E69" s="5">
        <v>2.5</v>
      </c>
      <c r="F69" s="3">
        <f t="shared" ref="F69:F71" si="8">ROUND(D69*E69,0)</f>
        <v>0</v>
      </c>
      <c r="G69" s="38"/>
      <c r="H69" s="42" t="s">
        <v>352</v>
      </c>
      <c r="I69" s="57" t="s">
        <v>329</v>
      </c>
    </row>
    <row r="70" spans="1:9" ht="14.45" thickBot="1">
      <c r="A70" s="38"/>
      <c r="B70" s="76" t="s">
        <v>338</v>
      </c>
      <c r="C70" s="54" t="s">
        <v>353</v>
      </c>
      <c r="D70" s="4"/>
      <c r="E70" s="5">
        <v>4</v>
      </c>
      <c r="F70" s="3">
        <f t="shared" si="8"/>
        <v>0</v>
      </c>
      <c r="G70" s="38"/>
      <c r="H70" s="42" t="s">
        <v>303</v>
      </c>
      <c r="I70" s="57" t="s">
        <v>340</v>
      </c>
    </row>
    <row r="71" spans="1:9" ht="14.45" thickBot="1">
      <c r="A71" s="38"/>
      <c r="B71" s="53" t="s">
        <v>354</v>
      </c>
      <c r="C71" s="54" t="s">
        <v>355</v>
      </c>
      <c r="D71" s="4"/>
      <c r="E71" s="5">
        <v>1</v>
      </c>
      <c r="F71" s="3">
        <f t="shared" si="8"/>
        <v>0</v>
      </c>
      <c r="G71" s="38"/>
      <c r="H71" s="42"/>
      <c r="I71" s="57" t="s">
        <v>356</v>
      </c>
    </row>
    <row r="72" spans="1:9" ht="14.45" thickBot="1">
      <c r="A72" s="38"/>
      <c r="B72" s="53" t="s">
        <v>357</v>
      </c>
      <c r="C72" s="54" t="s">
        <v>358</v>
      </c>
      <c r="D72" s="4"/>
      <c r="E72" s="5">
        <v>1</v>
      </c>
      <c r="F72" s="3">
        <f>ROUND(D72*E72,0)</f>
        <v>0</v>
      </c>
      <c r="G72" s="38"/>
      <c r="H72" s="42"/>
      <c r="I72" s="57" t="s">
        <v>359</v>
      </c>
    </row>
    <row r="73" spans="1:9" ht="15" thickBot="1">
      <c r="A73" s="38"/>
      <c r="B73" s="67" t="s">
        <v>360</v>
      </c>
      <c r="C73" s="82"/>
      <c r="D73" s="82"/>
      <c r="E73" s="82"/>
      <c r="F73" s="82"/>
      <c r="G73" s="38"/>
      <c r="H73" s="42" t="s">
        <v>361</v>
      </c>
      <c r="I73" s="57" t="s">
        <v>362</v>
      </c>
    </row>
    <row r="74" spans="1:9" ht="14.45" thickBot="1">
      <c r="A74" s="38"/>
      <c r="B74" s="83" t="s">
        <v>363</v>
      </c>
      <c r="C74" s="54" t="s">
        <v>364</v>
      </c>
      <c r="D74" s="4"/>
      <c r="E74" s="5">
        <v>1</v>
      </c>
      <c r="F74" s="3">
        <f>ROUND(D74*E74,0)</f>
        <v>0</v>
      </c>
      <c r="G74" s="38"/>
      <c r="H74" s="42" t="s">
        <v>365</v>
      </c>
      <c r="I74" s="57" t="s">
        <v>90</v>
      </c>
    </row>
    <row r="75" spans="1:9" ht="15" customHeight="1" thickBot="1">
      <c r="A75" s="38"/>
      <c r="B75" s="83" t="s">
        <v>366</v>
      </c>
      <c r="C75" s="54" t="s">
        <v>367</v>
      </c>
      <c r="D75" s="4"/>
      <c r="E75" s="5">
        <v>1.5</v>
      </c>
      <c r="F75" s="3">
        <f>ROUND(D75*E75,0)</f>
        <v>0</v>
      </c>
      <c r="G75" s="38"/>
      <c r="H75" s="42" t="s">
        <v>368</v>
      </c>
      <c r="I75" s="57" t="s">
        <v>90</v>
      </c>
    </row>
    <row r="76" spans="1:9" ht="15" thickBot="1">
      <c r="A76" s="38"/>
      <c r="B76" s="63" t="s">
        <v>369</v>
      </c>
      <c r="C76" s="54" t="s">
        <v>370</v>
      </c>
      <c r="D76" s="4"/>
      <c r="E76" s="51"/>
      <c r="F76" s="51"/>
      <c r="G76" s="38"/>
      <c r="H76" s="42"/>
      <c r="I76" s="57"/>
    </row>
    <row r="77" spans="1:9" ht="14.45" thickBot="1">
      <c r="A77" s="38"/>
      <c r="B77"/>
      <c r="C77" s="41"/>
      <c r="D77" s="41"/>
      <c r="E77" s="41"/>
      <c r="F77" s="41"/>
      <c r="G77" s="38"/>
      <c r="H77" s="42"/>
      <c r="I77" s="57"/>
    </row>
    <row r="78" spans="1:9" ht="14.45" thickBot="1">
      <c r="A78" s="38"/>
      <c r="B78" s="50" t="s">
        <v>371</v>
      </c>
      <c r="C78" s="54" t="s">
        <v>372</v>
      </c>
      <c r="D78" s="3">
        <f>SUM(D12:D16,D32:D37,D39:D43,D45:D48,D18:D23,D25:D30,D50:D54,D56:D58,D60:D61,D63:D67,D69:D72,D74:D75)-D76</f>
        <v>0</v>
      </c>
      <c r="E78" s="51"/>
      <c r="F78" s="3">
        <f>SUM(F12:F16,F32:F37,F39:F43,F45:F48,F18:F23,F25:F30,F50:F54,F56:F58,F60:F61,F63:F67,F69:F72,F74:F75)</f>
        <v>0</v>
      </c>
      <c r="G78" s="38"/>
      <c r="H78" s="42"/>
      <c r="I78" s="57"/>
    </row>
  </sheetData>
  <sheetProtection algorithmName="SHA-512" hashValue="dE214G54QoXdAlTLdYpfHQugCwPn/aGJVlfHj9JOah82Rprg7KIguvpUQRpdCERt89U+OtKbz6MGcOsDz3anJQ==" saltValue="KPrHDgRss7kxGaydNRrjmA==" spinCount="100000" sheet="1" objects="1" scenarios="1"/>
  <mergeCells count="1">
    <mergeCell ref="D3:F3"/>
  </mergeCells>
  <phoneticPr fontId="9" type="noConversion"/>
  <printOptions horizontalCentered="1" gridLines="1"/>
  <pageMargins left="0.70866141732283505" right="0.70866141732283505" top="0.74803149606299202" bottom="0.74803149606299202" header="0.31496062992126" footer="0.31496062992126"/>
  <pageSetup scale="56" fitToHeight="0" orientation="landscape" r:id="rId1"/>
  <headerFooter>
    <oddFooter>&amp;CClassification: Protected B&amp;R&amp;P/&amp;N</oddFooter>
  </headerFooter>
  <rowBreaks count="1" manualBreakCount="1">
    <brk id="54" min="1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5B2B-6AF9-48CB-AF41-1D8541A99EBF}">
  <sheetPr>
    <pageSetUpPr fitToPage="1"/>
  </sheetPr>
  <dimension ref="A1:I138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85.75" style="9" customWidth="1"/>
    <col min="3" max="3" width="9.125" style="11" customWidth="1"/>
    <col min="4" max="6" width="16.875" style="11" customWidth="1"/>
    <col min="7" max="7" width="3.375" style="10" customWidth="1"/>
    <col min="8" max="8" width="20.25" style="12" bestFit="1" customWidth="1"/>
    <col min="9" max="9" width="38.625" style="13" bestFit="1" customWidth="1"/>
    <col min="10" max="16384" width="8.625" style="9"/>
  </cols>
  <sheetData>
    <row r="1" spans="1:9" ht="47.1" customHeight="1">
      <c r="A1" s="38"/>
      <c r="B1"/>
      <c r="C1" s="41"/>
      <c r="D1" s="41"/>
      <c r="E1" s="41"/>
      <c r="F1" s="41"/>
      <c r="G1" s="38"/>
      <c r="H1" s="42"/>
      <c r="I1" s="57"/>
    </row>
    <row r="2" spans="1:9" ht="20.45" thickBot="1">
      <c r="A2" s="38"/>
      <c r="B2" s="58" t="s">
        <v>12</v>
      </c>
      <c r="C2" s="58"/>
      <c r="D2" s="58"/>
      <c r="E2" s="58"/>
      <c r="F2" s="58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09" t="s">
        <v>224</v>
      </c>
      <c r="C6" s="49"/>
      <c r="D6" s="49"/>
      <c r="E6" s="49"/>
      <c r="F6" s="49"/>
      <c r="G6" s="38"/>
      <c r="H6" s="42" t="s">
        <v>373</v>
      </c>
      <c r="I6" s="57" t="s">
        <v>226</v>
      </c>
    </row>
    <row r="7" spans="1:9">
      <c r="A7" s="38"/>
      <c r="B7"/>
      <c r="C7" s="41"/>
      <c r="D7" s="41"/>
      <c r="E7" s="41"/>
      <c r="F7" s="41"/>
      <c r="G7" s="38"/>
      <c r="H7" s="42"/>
      <c r="I7" s="57"/>
    </row>
    <row r="8" spans="1:9" ht="14.45" thickBot="1">
      <c r="A8" s="38"/>
      <c r="B8" s="50" t="s">
        <v>29</v>
      </c>
      <c r="C8" s="51"/>
      <c r="D8" s="51" t="s">
        <v>227</v>
      </c>
      <c r="E8" s="111" t="s">
        <v>228</v>
      </c>
      <c r="F8" s="41" t="s">
        <v>229</v>
      </c>
      <c r="G8" s="38"/>
      <c r="H8" s="42"/>
      <c r="I8" s="57"/>
    </row>
    <row r="9" spans="1:9" ht="14.45" thickBot="1">
      <c r="A9" s="38"/>
      <c r="B9" s="54" t="s">
        <v>374</v>
      </c>
      <c r="C9" s="51"/>
      <c r="D9" s="54">
        <v>10</v>
      </c>
      <c r="E9" s="54">
        <v>20</v>
      </c>
      <c r="F9" s="54">
        <v>30</v>
      </c>
      <c r="G9" s="38"/>
      <c r="H9" s="42"/>
      <c r="I9" s="57"/>
    </row>
    <row r="10" spans="1:9">
      <c r="A10" s="38"/>
      <c r="B10" s="46"/>
      <c r="C10" s="51"/>
      <c r="D10" s="51" t="s">
        <v>231</v>
      </c>
      <c r="E10" s="51" t="s">
        <v>232</v>
      </c>
      <c r="F10" s="51" t="s">
        <v>233</v>
      </c>
      <c r="G10" s="38"/>
      <c r="H10" s="42"/>
      <c r="I10" s="57"/>
    </row>
    <row r="11" spans="1:9" ht="15" thickBot="1">
      <c r="A11" s="38"/>
      <c r="B11" s="67" t="s">
        <v>375</v>
      </c>
      <c r="C11" s="70"/>
      <c r="D11" s="51"/>
      <c r="E11" s="51"/>
      <c r="F11" s="51"/>
      <c r="G11" s="38"/>
      <c r="H11" s="42"/>
      <c r="I11" s="57"/>
    </row>
    <row r="12" spans="1:9" ht="14.45" thickBot="1">
      <c r="A12" s="38"/>
      <c r="B12" s="64" t="s">
        <v>376</v>
      </c>
      <c r="C12" s="54" t="s">
        <v>377</v>
      </c>
      <c r="D12" s="4"/>
      <c r="E12" s="84">
        <v>0</v>
      </c>
      <c r="F12" s="3">
        <f t="shared" ref="F12:F13" si="0">ROUND(D12*E12,0)</f>
        <v>0</v>
      </c>
      <c r="G12" s="38"/>
      <c r="H12" s="42"/>
      <c r="I12" s="57" t="s">
        <v>378</v>
      </c>
    </row>
    <row r="13" spans="1:9" ht="14.45" thickBot="1">
      <c r="A13" s="38"/>
      <c r="B13" s="83" t="s">
        <v>379</v>
      </c>
      <c r="C13" s="54" t="s">
        <v>380</v>
      </c>
      <c r="D13" s="4"/>
      <c r="E13" s="5">
        <v>0</v>
      </c>
      <c r="F13" s="3">
        <f t="shared" si="0"/>
        <v>0</v>
      </c>
      <c r="G13" s="38"/>
      <c r="H13" s="42"/>
      <c r="I13" s="57" t="s">
        <v>381</v>
      </c>
    </row>
    <row r="14" spans="1:9" ht="14.45">
      <c r="A14" s="38"/>
      <c r="B14" s="67" t="s">
        <v>382</v>
      </c>
      <c r="C14" s="70"/>
      <c r="D14" s="51"/>
      <c r="E14" s="51"/>
      <c r="F14" s="51"/>
      <c r="G14" s="38"/>
      <c r="H14" s="42"/>
      <c r="I14" s="57"/>
    </row>
    <row r="15" spans="1:9" ht="14.45">
      <c r="A15" s="38"/>
      <c r="B15" s="75" t="s">
        <v>383</v>
      </c>
      <c r="C15" s="51"/>
      <c r="D15" s="51"/>
      <c r="E15" s="51"/>
      <c r="F15" s="51"/>
      <c r="G15" s="38"/>
      <c r="H15" s="42" t="s">
        <v>280</v>
      </c>
      <c r="I15" s="85" t="s">
        <v>384</v>
      </c>
    </row>
    <row r="16" spans="1:9" ht="15" thickBot="1">
      <c r="A16" s="38"/>
      <c r="B16" s="86" t="s">
        <v>385</v>
      </c>
      <c r="C16" s="70"/>
      <c r="D16" s="51"/>
      <c r="E16" s="51"/>
      <c r="F16" s="51"/>
      <c r="G16" s="38"/>
      <c r="H16" s="42"/>
      <c r="I16" s="57" t="s">
        <v>90</v>
      </c>
    </row>
    <row r="17" spans="1:9" ht="14.45" thickBot="1">
      <c r="A17" s="38"/>
      <c r="B17" s="87" t="s">
        <v>386</v>
      </c>
      <c r="C17" s="54" t="s">
        <v>387</v>
      </c>
      <c r="D17" s="4"/>
      <c r="E17" s="5">
        <v>0.7</v>
      </c>
      <c r="F17" s="3">
        <f t="shared" ref="F17:F21" si="1">ROUND(D17*E17,0)</f>
        <v>0</v>
      </c>
      <c r="G17" s="38"/>
      <c r="H17" s="42"/>
      <c r="I17" s="57" t="s">
        <v>90</v>
      </c>
    </row>
    <row r="18" spans="1:9" ht="28.5" thickBot="1">
      <c r="A18" s="38"/>
      <c r="B18" s="88" t="s">
        <v>388</v>
      </c>
      <c r="C18" s="54" t="s">
        <v>389</v>
      </c>
      <c r="D18" s="4"/>
      <c r="E18" s="5">
        <v>0.5</v>
      </c>
      <c r="F18" s="3">
        <f t="shared" si="1"/>
        <v>0</v>
      </c>
      <c r="G18" s="38"/>
      <c r="H18" s="42"/>
      <c r="I18" s="57" t="s">
        <v>90</v>
      </c>
    </row>
    <row r="19" spans="1:9" ht="28.5" thickBot="1">
      <c r="A19" s="38"/>
      <c r="B19" s="88" t="s">
        <v>390</v>
      </c>
      <c r="C19" s="54" t="s">
        <v>391</v>
      </c>
      <c r="D19" s="4"/>
      <c r="E19" s="5">
        <v>0.3</v>
      </c>
      <c r="F19" s="3">
        <f t="shared" si="1"/>
        <v>0</v>
      </c>
      <c r="G19" s="38"/>
      <c r="H19" s="42"/>
      <c r="I19" s="57" t="s">
        <v>90</v>
      </c>
    </row>
    <row r="20" spans="1:9" ht="14.45" thickBot="1">
      <c r="A20" s="38"/>
      <c r="B20" s="87" t="s">
        <v>392</v>
      </c>
      <c r="C20" s="54" t="s">
        <v>393</v>
      </c>
      <c r="D20" s="4"/>
      <c r="E20" s="5">
        <v>0.2</v>
      </c>
      <c r="F20" s="3">
        <f t="shared" si="1"/>
        <v>0</v>
      </c>
      <c r="G20" s="38"/>
      <c r="H20" s="42"/>
      <c r="I20" s="57" t="s">
        <v>90</v>
      </c>
    </row>
    <row r="21" spans="1:9" ht="14.45" thickBot="1">
      <c r="A21" s="38"/>
      <c r="B21" s="87" t="s">
        <v>394</v>
      </c>
      <c r="C21" s="54" t="s">
        <v>395</v>
      </c>
      <c r="D21" s="4"/>
      <c r="E21" s="5">
        <v>0.15</v>
      </c>
      <c r="F21" s="3">
        <f t="shared" si="1"/>
        <v>0</v>
      </c>
      <c r="G21" s="38"/>
      <c r="H21" s="42"/>
      <c r="I21" s="57" t="s">
        <v>90</v>
      </c>
    </row>
    <row r="22" spans="1:9" ht="15" thickBot="1">
      <c r="A22" s="38"/>
      <c r="B22" s="86" t="s">
        <v>396</v>
      </c>
      <c r="C22" s="70"/>
      <c r="D22" s="51"/>
      <c r="E22" s="51"/>
      <c r="F22" s="51"/>
      <c r="G22" s="38"/>
      <c r="H22" s="42"/>
      <c r="I22" s="57" t="s">
        <v>90</v>
      </c>
    </row>
    <row r="23" spans="1:9" ht="14.45" thickBot="1">
      <c r="A23" s="38"/>
      <c r="B23" s="87" t="s">
        <v>386</v>
      </c>
      <c r="C23" s="54" t="s">
        <v>397</v>
      </c>
      <c r="D23" s="4"/>
      <c r="E23" s="5">
        <v>1.05</v>
      </c>
      <c r="F23" s="3">
        <f t="shared" ref="F23:F27" si="2">ROUND(D23*E23,0)</f>
        <v>0</v>
      </c>
      <c r="G23" s="38"/>
      <c r="H23" s="42"/>
      <c r="I23" s="57" t="s">
        <v>90</v>
      </c>
    </row>
    <row r="24" spans="1:9" ht="28.5" thickBot="1">
      <c r="A24" s="38"/>
      <c r="B24" s="88" t="s">
        <v>388</v>
      </c>
      <c r="C24" s="54" t="s">
        <v>398</v>
      </c>
      <c r="D24" s="4"/>
      <c r="E24" s="5">
        <v>0.75</v>
      </c>
      <c r="F24" s="3">
        <f t="shared" si="2"/>
        <v>0</v>
      </c>
      <c r="G24" s="38"/>
      <c r="H24" s="42"/>
      <c r="I24" s="57" t="s">
        <v>90</v>
      </c>
    </row>
    <row r="25" spans="1:9" ht="28.5" thickBot="1">
      <c r="A25" s="38"/>
      <c r="B25" s="88" t="s">
        <v>390</v>
      </c>
      <c r="C25" s="54" t="s">
        <v>399</v>
      </c>
      <c r="D25" s="4"/>
      <c r="E25" s="5">
        <v>0.45</v>
      </c>
      <c r="F25" s="3">
        <f t="shared" si="2"/>
        <v>0</v>
      </c>
      <c r="G25" s="38"/>
      <c r="H25" s="42"/>
      <c r="I25" s="57" t="s">
        <v>90</v>
      </c>
    </row>
    <row r="26" spans="1:9" ht="14.45" thickBot="1">
      <c r="A26" s="38"/>
      <c r="B26" s="87" t="s">
        <v>392</v>
      </c>
      <c r="C26" s="54" t="s">
        <v>400</v>
      </c>
      <c r="D26" s="4"/>
      <c r="E26" s="5">
        <v>0.3</v>
      </c>
      <c r="F26" s="3">
        <f t="shared" si="2"/>
        <v>0</v>
      </c>
      <c r="G26" s="38"/>
      <c r="H26" s="42"/>
      <c r="I26" s="57" t="s">
        <v>90</v>
      </c>
    </row>
    <row r="27" spans="1:9" ht="14.45" thickBot="1">
      <c r="A27" s="38"/>
      <c r="B27" s="87" t="s">
        <v>394</v>
      </c>
      <c r="C27" s="54" t="s">
        <v>401</v>
      </c>
      <c r="D27" s="4"/>
      <c r="E27" s="5">
        <v>0.22</v>
      </c>
      <c r="F27" s="3">
        <f t="shared" si="2"/>
        <v>0</v>
      </c>
      <c r="G27" s="38"/>
      <c r="H27" s="42"/>
      <c r="I27" s="57" t="s">
        <v>90</v>
      </c>
    </row>
    <row r="28" spans="1:9" ht="14.45">
      <c r="A28" s="38"/>
      <c r="B28" s="75" t="s">
        <v>402</v>
      </c>
      <c r="C28" s="51"/>
      <c r="D28" s="51"/>
      <c r="E28" s="51"/>
      <c r="F28" s="51"/>
      <c r="G28" s="38"/>
      <c r="H28" s="42" t="s">
        <v>403</v>
      </c>
      <c r="I28" s="57" t="s">
        <v>404</v>
      </c>
    </row>
    <row r="29" spans="1:9" ht="15" thickBot="1">
      <c r="A29" s="38"/>
      <c r="B29" s="86" t="s">
        <v>385</v>
      </c>
      <c r="C29" s="70"/>
      <c r="D29" s="51"/>
      <c r="E29" s="51"/>
      <c r="F29" s="51"/>
      <c r="G29" s="38"/>
      <c r="H29" s="42"/>
      <c r="I29" s="57" t="s">
        <v>90</v>
      </c>
    </row>
    <row r="30" spans="1:9" ht="14.45" thickBot="1">
      <c r="A30" s="38"/>
      <c r="B30" s="87" t="s">
        <v>405</v>
      </c>
      <c r="C30" s="54" t="s">
        <v>406</v>
      </c>
      <c r="D30" s="4"/>
      <c r="E30" s="5">
        <v>0.7</v>
      </c>
      <c r="F30" s="3">
        <f t="shared" ref="F30:F32" si="3">ROUND(D30*E30,0)</f>
        <v>0</v>
      </c>
      <c r="G30" s="38"/>
      <c r="H30" s="42"/>
      <c r="I30" s="57" t="s">
        <v>90</v>
      </c>
    </row>
    <row r="31" spans="1:9" ht="14.45" thickBot="1">
      <c r="A31" s="38"/>
      <c r="B31" s="87" t="s">
        <v>407</v>
      </c>
      <c r="C31" s="54" t="s">
        <v>408</v>
      </c>
      <c r="D31" s="4"/>
      <c r="E31" s="5">
        <v>0.5</v>
      </c>
      <c r="F31" s="3">
        <f t="shared" si="3"/>
        <v>0</v>
      </c>
      <c r="G31" s="38"/>
      <c r="H31" s="42"/>
      <c r="I31" s="57" t="s">
        <v>90</v>
      </c>
    </row>
    <row r="32" spans="1:9" ht="14.45" thickBot="1">
      <c r="A32" s="38"/>
      <c r="B32" s="87" t="s">
        <v>409</v>
      </c>
      <c r="C32" s="54" t="s">
        <v>410</v>
      </c>
      <c r="D32" s="4"/>
      <c r="E32" s="5">
        <v>0.3</v>
      </c>
      <c r="F32" s="3">
        <f t="shared" si="3"/>
        <v>0</v>
      </c>
      <c r="G32" s="38"/>
      <c r="H32" s="42"/>
      <c r="I32" s="57" t="s">
        <v>90</v>
      </c>
    </row>
    <row r="33" spans="1:9" ht="15" thickBot="1">
      <c r="A33" s="38"/>
      <c r="B33" s="86" t="s">
        <v>396</v>
      </c>
      <c r="C33" s="70"/>
      <c r="D33" s="51"/>
      <c r="E33" s="51"/>
      <c r="F33" s="51"/>
      <c r="G33" s="38"/>
      <c r="H33" s="42"/>
      <c r="I33" s="57" t="s">
        <v>90</v>
      </c>
    </row>
    <row r="34" spans="1:9" ht="14.45" thickBot="1">
      <c r="A34" s="38"/>
      <c r="B34" s="87" t="s">
        <v>405</v>
      </c>
      <c r="C34" s="54" t="s">
        <v>411</v>
      </c>
      <c r="D34" s="4"/>
      <c r="E34" s="5">
        <v>1.05</v>
      </c>
      <c r="F34" s="3">
        <f t="shared" ref="F34:F36" si="4">ROUND(D34*E34,0)</f>
        <v>0</v>
      </c>
      <c r="G34" s="38"/>
      <c r="H34" s="42"/>
      <c r="I34" s="57" t="s">
        <v>90</v>
      </c>
    </row>
    <row r="35" spans="1:9" ht="14.45" thickBot="1">
      <c r="A35" s="38"/>
      <c r="B35" s="87" t="s">
        <v>407</v>
      </c>
      <c r="C35" s="54" t="s">
        <v>412</v>
      </c>
      <c r="D35" s="4"/>
      <c r="E35" s="5">
        <v>0.75</v>
      </c>
      <c r="F35" s="3">
        <f t="shared" si="4"/>
        <v>0</v>
      </c>
      <c r="G35" s="38"/>
      <c r="H35" s="42"/>
      <c r="I35" s="57" t="s">
        <v>90</v>
      </c>
    </row>
    <row r="36" spans="1:9" ht="14.45" thickBot="1">
      <c r="A36" s="38"/>
      <c r="B36" s="87" t="s">
        <v>409</v>
      </c>
      <c r="C36" s="54" t="s">
        <v>413</v>
      </c>
      <c r="D36" s="4"/>
      <c r="E36" s="5">
        <v>0.45</v>
      </c>
      <c r="F36" s="3">
        <f t="shared" si="4"/>
        <v>0</v>
      </c>
      <c r="G36" s="38"/>
      <c r="H36" s="42"/>
      <c r="I36" s="57" t="s">
        <v>90</v>
      </c>
    </row>
    <row r="37" spans="1:9" ht="15" thickBot="1">
      <c r="A37" s="38"/>
      <c r="B37" s="89" t="s">
        <v>414</v>
      </c>
      <c r="C37" s="90"/>
      <c r="D37" s="51"/>
      <c r="E37" s="51"/>
      <c r="F37" s="51"/>
      <c r="G37" s="38"/>
      <c r="H37" s="42"/>
      <c r="I37" s="57"/>
    </row>
    <row r="38" spans="1:9" ht="14.45" thickBot="1">
      <c r="A38" s="38"/>
      <c r="B38" s="76" t="s">
        <v>415</v>
      </c>
      <c r="C38" s="54" t="s">
        <v>416</v>
      </c>
      <c r="D38" s="4"/>
      <c r="E38" s="5">
        <v>0.65</v>
      </c>
      <c r="F38" s="3">
        <f>ROUND(D38*E38,0)</f>
        <v>0</v>
      </c>
      <c r="G38" s="38"/>
      <c r="H38" s="42"/>
      <c r="I38" s="57" t="s">
        <v>417</v>
      </c>
    </row>
    <row r="39" spans="1:9" ht="15" thickBot="1">
      <c r="A39" s="38"/>
      <c r="B39" s="89" t="s">
        <v>418</v>
      </c>
      <c r="C39" s="90"/>
      <c r="D39" s="51"/>
      <c r="E39" s="51"/>
      <c r="F39" s="51"/>
      <c r="G39" s="38"/>
      <c r="H39" s="42" t="s">
        <v>419</v>
      </c>
      <c r="I39" s="57" t="s">
        <v>420</v>
      </c>
    </row>
    <row r="40" spans="1:9" ht="14.45" thickBot="1">
      <c r="A40" s="38"/>
      <c r="B40" s="76" t="s">
        <v>421</v>
      </c>
      <c r="C40" s="54" t="s">
        <v>422</v>
      </c>
      <c r="D40" s="4"/>
      <c r="E40" s="5">
        <v>0.35</v>
      </c>
      <c r="F40" s="3">
        <f t="shared" ref="F40:F45" si="5">ROUND(D40*E40,0)</f>
        <v>0</v>
      </c>
      <c r="G40" s="38"/>
      <c r="H40" s="42" t="s">
        <v>90</v>
      </c>
      <c r="I40" s="57" t="s">
        <v>90</v>
      </c>
    </row>
    <row r="41" spans="1:9" ht="14.45" thickBot="1">
      <c r="A41" s="38"/>
      <c r="B41" s="76" t="s">
        <v>423</v>
      </c>
      <c r="C41" s="54" t="s">
        <v>424</v>
      </c>
      <c r="D41" s="4"/>
      <c r="E41" s="5">
        <v>0.5</v>
      </c>
      <c r="F41" s="3">
        <f t="shared" si="5"/>
        <v>0</v>
      </c>
      <c r="G41" s="38"/>
      <c r="H41" s="42" t="s">
        <v>90</v>
      </c>
      <c r="I41" s="57" t="s">
        <v>90</v>
      </c>
    </row>
    <row r="42" spans="1:9" ht="14.45" thickBot="1">
      <c r="A42" s="38"/>
      <c r="B42" s="76" t="s">
        <v>425</v>
      </c>
      <c r="C42" s="54" t="s">
        <v>426</v>
      </c>
      <c r="D42" s="4"/>
      <c r="E42" s="5">
        <v>0.75</v>
      </c>
      <c r="F42" s="3">
        <f t="shared" si="5"/>
        <v>0</v>
      </c>
      <c r="G42" s="38"/>
      <c r="H42" s="42" t="s">
        <v>90</v>
      </c>
      <c r="I42" s="57" t="s">
        <v>90</v>
      </c>
    </row>
    <row r="43" spans="1:9" ht="14.45" thickBot="1">
      <c r="A43" s="38"/>
      <c r="B43" s="76" t="s">
        <v>427</v>
      </c>
      <c r="C43" s="54" t="s">
        <v>428</v>
      </c>
      <c r="D43" s="4"/>
      <c r="E43" s="5">
        <v>1</v>
      </c>
      <c r="F43" s="3">
        <f t="shared" si="5"/>
        <v>0</v>
      </c>
      <c r="G43" s="38"/>
      <c r="H43" s="42" t="s">
        <v>90</v>
      </c>
      <c r="I43" s="57" t="s">
        <v>90</v>
      </c>
    </row>
    <row r="44" spans="1:9" ht="14.45" thickBot="1">
      <c r="A44" s="38"/>
      <c r="B44" s="76" t="s">
        <v>429</v>
      </c>
      <c r="C44" s="54" t="s">
        <v>430</v>
      </c>
      <c r="D44" s="4"/>
      <c r="E44" s="5">
        <v>1</v>
      </c>
      <c r="F44" s="3">
        <f t="shared" si="5"/>
        <v>0</v>
      </c>
      <c r="G44" s="38"/>
      <c r="H44" s="42" t="s">
        <v>431</v>
      </c>
      <c r="I44" s="57" t="s">
        <v>432</v>
      </c>
    </row>
    <row r="45" spans="1:9" ht="15" thickBot="1">
      <c r="A45" s="38"/>
      <c r="B45" s="76" t="s">
        <v>433</v>
      </c>
      <c r="C45" s="54" t="s">
        <v>434</v>
      </c>
      <c r="D45" s="3">
        <f>Capital!D39</f>
        <v>0</v>
      </c>
      <c r="E45" s="5">
        <v>0</v>
      </c>
      <c r="F45" s="3">
        <f t="shared" si="5"/>
        <v>0</v>
      </c>
      <c r="G45" s="38"/>
      <c r="H45" s="42" t="s">
        <v>90</v>
      </c>
      <c r="I45" s="57" t="s">
        <v>333</v>
      </c>
    </row>
    <row r="46" spans="1:9" ht="15" thickBot="1">
      <c r="A46" s="38"/>
      <c r="B46" s="67" t="s">
        <v>435</v>
      </c>
      <c r="C46" s="74"/>
      <c r="D46" s="51"/>
      <c r="E46" s="51"/>
      <c r="F46" s="51"/>
      <c r="G46" s="38"/>
      <c r="H46" s="42"/>
      <c r="I46" s="57"/>
    </row>
    <row r="47" spans="1:9" ht="14.45" thickBot="1">
      <c r="A47" s="38"/>
      <c r="B47" s="76" t="s">
        <v>436</v>
      </c>
      <c r="C47" s="54" t="s">
        <v>437</v>
      </c>
      <c r="D47" s="4"/>
      <c r="E47" s="5">
        <v>0</v>
      </c>
      <c r="F47" s="3">
        <f>ROUND(D47*E47,0)</f>
        <v>0</v>
      </c>
      <c r="G47" s="38"/>
      <c r="H47" s="42"/>
      <c r="I47" s="57" t="s">
        <v>438</v>
      </c>
    </row>
    <row r="48" spans="1:9" ht="14.45" thickBot="1">
      <c r="A48" s="38"/>
      <c r="B48" s="76" t="s">
        <v>439</v>
      </c>
      <c r="C48" s="54" t="s">
        <v>440</v>
      </c>
      <c r="D48" s="4"/>
      <c r="E48" s="5">
        <v>0</v>
      </c>
      <c r="F48" s="3">
        <f>ROUND(D48*E48,0)</f>
        <v>0</v>
      </c>
      <c r="G48" s="38"/>
      <c r="H48" s="42"/>
      <c r="I48" s="57" t="s">
        <v>245</v>
      </c>
    </row>
    <row r="49" spans="1:9" ht="15" thickBot="1">
      <c r="A49" s="38"/>
      <c r="B49" s="86" t="s">
        <v>441</v>
      </c>
      <c r="C49" s="51"/>
      <c r="D49" s="51"/>
      <c r="E49" s="51"/>
      <c r="F49" s="51"/>
      <c r="G49" s="38"/>
      <c r="H49" s="42" t="s">
        <v>442</v>
      </c>
      <c r="I49" s="57"/>
    </row>
    <row r="50" spans="1:9" ht="14.45" thickBot="1">
      <c r="A50" s="38"/>
      <c r="B50" s="80" t="s">
        <v>443</v>
      </c>
      <c r="C50" s="54" t="s">
        <v>444</v>
      </c>
      <c r="D50" s="4"/>
      <c r="E50" s="5">
        <v>0.15</v>
      </c>
      <c r="F50" s="3">
        <f>ROUND(D50*E50,0)</f>
        <v>0</v>
      </c>
      <c r="G50" s="38"/>
      <c r="H50" s="42" t="s">
        <v>90</v>
      </c>
      <c r="I50" s="57" t="s">
        <v>445</v>
      </c>
    </row>
    <row r="51" spans="1:9" ht="14.45" thickBot="1">
      <c r="A51" s="38"/>
      <c r="B51" s="80" t="s">
        <v>446</v>
      </c>
      <c r="C51" s="54" t="s">
        <v>447</v>
      </c>
      <c r="D51" s="4"/>
      <c r="E51" s="5">
        <v>0.75</v>
      </c>
      <c r="F51" s="3">
        <f>ROUND(D51*E51,0)</f>
        <v>0</v>
      </c>
      <c r="G51" s="38"/>
      <c r="H51" s="42" t="s">
        <v>90</v>
      </c>
      <c r="I51" s="57" t="s">
        <v>448</v>
      </c>
    </row>
    <row r="52" spans="1:9" ht="14.45" thickBot="1">
      <c r="A52" s="38"/>
      <c r="B52" s="76" t="s">
        <v>449</v>
      </c>
      <c r="C52" s="54" t="s">
        <v>450</v>
      </c>
      <c r="D52" s="4"/>
      <c r="E52" s="5">
        <v>1</v>
      </c>
      <c r="F52" s="3">
        <f t="shared" ref="F52" si="6">ROUND(D52*E52,0)</f>
        <v>0</v>
      </c>
      <c r="G52" s="38"/>
      <c r="H52" s="42"/>
      <c r="I52" s="57" t="s">
        <v>451</v>
      </c>
    </row>
    <row r="53" spans="1:9" ht="14.45">
      <c r="A53" s="38"/>
      <c r="B53" s="67" t="s">
        <v>452</v>
      </c>
      <c r="C53" s="51"/>
      <c r="D53" s="51"/>
      <c r="E53" s="51"/>
      <c r="F53" s="51"/>
      <c r="G53" s="38"/>
      <c r="H53" s="42"/>
      <c r="I53" s="57"/>
    </row>
    <row r="54" spans="1:9" ht="14.45">
      <c r="A54" s="38"/>
      <c r="B54" s="75" t="s">
        <v>453</v>
      </c>
      <c r="C54" s="51"/>
      <c r="D54" s="51"/>
      <c r="E54" s="51"/>
      <c r="F54" s="51"/>
      <c r="G54" s="38"/>
      <c r="H54" s="42" t="s">
        <v>303</v>
      </c>
      <c r="I54" s="57" t="s">
        <v>454</v>
      </c>
    </row>
    <row r="55" spans="1:9" ht="15" thickBot="1">
      <c r="A55" s="38"/>
      <c r="B55" s="86" t="s">
        <v>455</v>
      </c>
      <c r="C55" s="91"/>
      <c r="D55" s="51"/>
      <c r="E55" s="51"/>
      <c r="F55" s="51"/>
      <c r="G55" s="38"/>
      <c r="H55" s="42"/>
      <c r="I55" s="57" t="s">
        <v>90</v>
      </c>
    </row>
    <row r="56" spans="1:9" ht="14.45" thickBot="1">
      <c r="A56" s="38"/>
      <c r="B56" s="87" t="s">
        <v>456</v>
      </c>
      <c r="C56" s="54" t="s">
        <v>457</v>
      </c>
      <c r="D56" s="4"/>
      <c r="E56" s="5">
        <v>0.55000000000000004</v>
      </c>
      <c r="F56" s="3">
        <f t="shared" ref="F56:F58" si="7">ROUND(D56*E56,0)</f>
        <v>0</v>
      </c>
      <c r="G56" s="38"/>
      <c r="H56" s="42"/>
      <c r="I56" s="57" t="s">
        <v>90</v>
      </c>
    </row>
    <row r="57" spans="1:9" ht="14.45" thickBot="1">
      <c r="A57" s="38"/>
      <c r="B57" s="87" t="s">
        <v>458</v>
      </c>
      <c r="C57" s="54" t="s">
        <v>459</v>
      </c>
      <c r="D57" s="4"/>
      <c r="E57" s="5">
        <v>0.45</v>
      </c>
      <c r="F57" s="3">
        <f t="shared" si="7"/>
        <v>0</v>
      </c>
      <c r="G57" s="38"/>
      <c r="H57" s="42"/>
      <c r="I57" s="57" t="s">
        <v>90</v>
      </c>
    </row>
    <row r="58" spans="1:9" ht="14.45" thickBot="1">
      <c r="A58" s="38"/>
      <c r="B58" s="87" t="s">
        <v>460</v>
      </c>
      <c r="C58" s="54" t="s">
        <v>461</v>
      </c>
      <c r="D58" s="4"/>
      <c r="E58" s="5">
        <v>0.35</v>
      </c>
      <c r="F58" s="3">
        <f t="shared" si="7"/>
        <v>0</v>
      </c>
      <c r="G58" s="38"/>
      <c r="H58" s="42"/>
      <c r="I58" s="57" t="s">
        <v>90</v>
      </c>
    </row>
    <row r="59" spans="1:9" ht="15" thickBot="1">
      <c r="A59" s="38"/>
      <c r="B59" s="86" t="s">
        <v>462</v>
      </c>
      <c r="C59" s="91"/>
      <c r="D59" s="51"/>
      <c r="E59" s="51"/>
      <c r="F59" s="51"/>
      <c r="G59" s="38"/>
      <c r="H59" s="42"/>
      <c r="I59" s="57" t="s">
        <v>463</v>
      </c>
    </row>
    <row r="60" spans="1:9" ht="14.45" thickBot="1">
      <c r="A60" s="38"/>
      <c r="B60" s="87" t="s">
        <v>456</v>
      </c>
      <c r="C60" s="54" t="s">
        <v>464</v>
      </c>
      <c r="D60" s="4"/>
      <c r="E60" s="5">
        <v>0.85</v>
      </c>
      <c r="F60" s="3">
        <f t="shared" ref="F60:F62" si="8">ROUND(D60*E60,0)</f>
        <v>0</v>
      </c>
      <c r="G60" s="38"/>
      <c r="H60" s="42"/>
      <c r="I60" s="57" t="s">
        <v>90</v>
      </c>
    </row>
    <row r="61" spans="1:9" ht="14.45" thickBot="1">
      <c r="A61" s="38"/>
      <c r="B61" s="87" t="s">
        <v>458</v>
      </c>
      <c r="C61" s="54" t="s">
        <v>465</v>
      </c>
      <c r="D61" s="4"/>
      <c r="E61" s="5">
        <v>0.7</v>
      </c>
      <c r="F61" s="3">
        <f t="shared" si="8"/>
        <v>0</v>
      </c>
      <c r="G61" s="38"/>
      <c r="H61" s="42"/>
      <c r="I61" s="57" t="s">
        <v>90</v>
      </c>
    </row>
    <row r="62" spans="1:9" ht="14.45" thickBot="1">
      <c r="A62" s="38"/>
      <c r="B62" s="87" t="s">
        <v>460</v>
      </c>
      <c r="C62" s="54" t="s">
        <v>466</v>
      </c>
      <c r="D62" s="4"/>
      <c r="E62" s="5">
        <v>0.5</v>
      </c>
      <c r="F62" s="3">
        <f t="shared" si="8"/>
        <v>0</v>
      </c>
      <c r="G62" s="38"/>
      <c r="H62" s="42"/>
      <c r="I62" s="57" t="s">
        <v>90</v>
      </c>
    </row>
    <row r="63" spans="1:9" ht="15" thickBot="1">
      <c r="A63" s="38"/>
      <c r="B63" s="86" t="s">
        <v>467</v>
      </c>
      <c r="C63" s="91"/>
      <c r="D63" s="51"/>
      <c r="E63" s="51"/>
      <c r="F63" s="51"/>
      <c r="G63" s="38"/>
      <c r="H63" s="42"/>
      <c r="I63" s="57" t="s">
        <v>463</v>
      </c>
    </row>
    <row r="64" spans="1:9" ht="14.45" thickBot="1">
      <c r="A64" s="38"/>
      <c r="B64" s="87" t="s">
        <v>456</v>
      </c>
      <c r="C64" s="54" t="s">
        <v>468</v>
      </c>
      <c r="D64" s="4"/>
      <c r="E64" s="5">
        <v>1.05</v>
      </c>
      <c r="F64" s="3">
        <f t="shared" ref="F64:F66" si="9">ROUND(D64*E64,0)</f>
        <v>0</v>
      </c>
      <c r="G64" s="38"/>
      <c r="H64" s="42"/>
      <c r="I64" s="57" t="s">
        <v>90</v>
      </c>
    </row>
    <row r="65" spans="1:9" ht="14.45" thickBot="1">
      <c r="A65" s="38"/>
      <c r="B65" s="87" t="s">
        <v>458</v>
      </c>
      <c r="C65" s="54" t="s">
        <v>469</v>
      </c>
      <c r="D65" s="4"/>
      <c r="E65" s="5">
        <v>0.85</v>
      </c>
      <c r="F65" s="3">
        <f t="shared" si="9"/>
        <v>0</v>
      </c>
      <c r="G65" s="38"/>
      <c r="H65" s="42"/>
      <c r="I65" s="57" t="s">
        <v>90</v>
      </c>
    </row>
    <row r="66" spans="1:9" ht="14.45" thickBot="1">
      <c r="A66" s="38"/>
      <c r="B66" s="87" t="s">
        <v>460</v>
      </c>
      <c r="C66" s="54" t="s">
        <v>470</v>
      </c>
      <c r="D66" s="4"/>
      <c r="E66" s="5">
        <v>0.65</v>
      </c>
      <c r="F66" s="3">
        <f t="shared" si="9"/>
        <v>0</v>
      </c>
      <c r="G66" s="38"/>
      <c r="H66" s="42"/>
      <c r="I66" s="57" t="s">
        <v>90</v>
      </c>
    </row>
    <row r="67" spans="1:9" ht="14.45">
      <c r="A67" s="38"/>
      <c r="B67" s="75" t="s">
        <v>471</v>
      </c>
      <c r="C67" s="51"/>
      <c r="D67" s="51"/>
      <c r="E67" s="51"/>
      <c r="F67" s="51"/>
      <c r="G67" s="38"/>
      <c r="H67" s="42" t="s">
        <v>303</v>
      </c>
      <c r="I67" s="57" t="s">
        <v>472</v>
      </c>
    </row>
    <row r="68" spans="1:9" ht="15" thickBot="1">
      <c r="A68" s="38"/>
      <c r="B68" s="86" t="s">
        <v>473</v>
      </c>
      <c r="C68" s="92"/>
      <c r="D68" s="51"/>
      <c r="E68" s="51"/>
      <c r="F68" s="51"/>
      <c r="G68" s="38"/>
      <c r="H68" s="42"/>
      <c r="I68" s="57" t="s">
        <v>90</v>
      </c>
    </row>
    <row r="69" spans="1:9" ht="14.45" thickBot="1">
      <c r="A69" s="38"/>
      <c r="B69" s="80" t="s">
        <v>474</v>
      </c>
      <c r="C69" s="54" t="s">
        <v>475</v>
      </c>
      <c r="D69" s="4"/>
      <c r="E69" s="5">
        <v>0.75</v>
      </c>
      <c r="F69" s="3">
        <f t="shared" ref="F69:F70" si="10">ROUND(D69*E69,0)</f>
        <v>0</v>
      </c>
      <c r="G69" s="38"/>
      <c r="H69" s="42"/>
      <c r="I69" s="57" t="s">
        <v>90</v>
      </c>
    </row>
    <row r="70" spans="1:9" ht="14.45" thickBot="1">
      <c r="A70" s="38"/>
      <c r="B70" s="80" t="s">
        <v>476</v>
      </c>
      <c r="C70" s="54" t="s">
        <v>477</v>
      </c>
      <c r="D70" s="4"/>
      <c r="E70" s="5">
        <v>0.55000000000000004</v>
      </c>
      <c r="F70" s="3">
        <f t="shared" si="10"/>
        <v>0</v>
      </c>
      <c r="G70" s="38"/>
      <c r="H70" s="42"/>
      <c r="I70" s="57" t="s">
        <v>90</v>
      </c>
    </row>
    <row r="71" spans="1:9" ht="15" thickBot="1">
      <c r="A71" s="38"/>
      <c r="B71" s="86" t="s">
        <v>478</v>
      </c>
      <c r="C71" s="92"/>
      <c r="D71" s="51"/>
      <c r="E71" s="51"/>
      <c r="F71" s="51"/>
      <c r="G71" s="38"/>
      <c r="H71" s="42"/>
      <c r="I71" s="57" t="s">
        <v>90</v>
      </c>
    </row>
    <row r="72" spans="1:9" ht="14.45" thickBot="1">
      <c r="A72" s="38"/>
      <c r="B72" s="80" t="s">
        <v>474</v>
      </c>
      <c r="C72" s="54" t="s">
        <v>479</v>
      </c>
      <c r="D72" s="4"/>
      <c r="E72" s="5">
        <v>1.2</v>
      </c>
      <c r="F72" s="3">
        <f t="shared" ref="F72:F73" si="11">ROUND(D72*E72,0)</f>
        <v>0</v>
      </c>
      <c r="G72" s="38"/>
      <c r="H72" s="42"/>
      <c r="I72" s="57" t="s">
        <v>90</v>
      </c>
    </row>
    <row r="73" spans="1:9" ht="14.45" thickBot="1">
      <c r="A73" s="38"/>
      <c r="B73" s="80" t="s">
        <v>476</v>
      </c>
      <c r="C73" s="54" t="s">
        <v>480</v>
      </c>
      <c r="D73" s="4"/>
      <c r="E73" s="5">
        <v>1.05</v>
      </c>
      <c r="F73" s="3">
        <f t="shared" si="11"/>
        <v>0</v>
      </c>
      <c r="G73" s="38"/>
      <c r="H73" s="42"/>
      <c r="I73" s="57" t="s">
        <v>90</v>
      </c>
    </row>
    <row r="74" spans="1:9" ht="15" thickBot="1">
      <c r="A74" s="38"/>
      <c r="B74" s="86" t="s">
        <v>481</v>
      </c>
      <c r="C74" s="92"/>
      <c r="D74" s="51"/>
      <c r="E74" s="51"/>
      <c r="F74" s="51"/>
      <c r="G74" s="38"/>
      <c r="H74" s="42"/>
      <c r="I74" s="57" t="s">
        <v>90</v>
      </c>
    </row>
    <row r="75" spans="1:9" ht="14.45" thickBot="1">
      <c r="A75" s="38"/>
      <c r="B75" s="87" t="s">
        <v>474</v>
      </c>
      <c r="C75" s="54" t="s">
        <v>482</v>
      </c>
      <c r="D75" s="4"/>
      <c r="E75" s="5">
        <v>1.3</v>
      </c>
      <c r="F75" s="3">
        <f t="shared" ref="F75:F77" si="12">ROUND(D75*E75,0)</f>
        <v>0</v>
      </c>
      <c r="G75" s="38"/>
      <c r="H75" s="42"/>
      <c r="I75" s="57" t="s">
        <v>90</v>
      </c>
    </row>
    <row r="76" spans="1:9" ht="14.45" thickBot="1">
      <c r="A76" s="38"/>
      <c r="B76" s="87" t="s">
        <v>476</v>
      </c>
      <c r="C76" s="54" t="s">
        <v>483</v>
      </c>
      <c r="D76" s="4"/>
      <c r="E76" s="5">
        <v>1.1000000000000001</v>
      </c>
      <c r="F76" s="3">
        <f t="shared" si="12"/>
        <v>0</v>
      </c>
      <c r="G76" s="38"/>
      <c r="H76" s="42"/>
      <c r="I76" s="57" t="s">
        <v>90</v>
      </c>
    </row>
    <row r="77" spans="1:9" ht="14.45" thickBot="1">
      <c r="A77" s="38"/>
      <c r="B77" s="76" t="s">
        <v>484</v>
      </c>
      <c r="C77" s="54" t="s">
        <v>485</v>
      </c>
      <c r="D77" s="4"/>
      <c r="E77" s="5">
        <v>1.4</v>
      </c>
      <c r="F77" s="3">
        <f t="shared" si="12"/>
        <v>0</v>
      </c>
      <c r="G77" s="38"/>
      <c r="H77" s="42"/>
      <c r="I77" s="57" t="s">
        <v>90</v>
      </c>
    </row>
    <row r="78" spans="1:9" ht="15" thickBot="1">
      <c r="A78" s="38"/>
      <c r="B78" s="67" t="s">
        <v>486</v>
      </c>
      <c r="C78" s="51"/>
      <c r="D78" s="51"/>
      <c r="E78" s="51"/>
      <c r="F78" s="51"/>
      <c r="G78" s="38"/>
      <c r="H78" s="42"/>
      <c r="I78" s="57"/>
    </row>
    <row r="79" spans="1:9" ht="14.45" thickBot="1">
      <c r="A79" s="38"/>
      <c r="B79" s="64" t="s">
        <v>487</v>
      </c>
      <c r="C79" s="54" t="s">
        <v>488</v>
      </c>
      <c r="D79" s="4"/>
      <c r="E79" s="5">
        <v>0</v>
      </c>
      <c r="F79" s="3">
        <f>ROUND(D79*E79,0)</f>
        <v>0</v>
      </c>
      <c r="G79" s="38"/>
      <c r="H79" s="42"/>
      <c r="I79" s="57" t="s">
        <v>438</v>
      </c>
    </row>
    <row r="80" spans="1:9" ht="14.45" thickBot="1">
      <c r="A80" s="38"/>
      <c r="B80" s="64" t="s">
        <v>489</v>
      </c>
      <c r="C80" s="54" t="s">
        <v>490</v>
      </c>
      <c r="D80" s="4"/>
      <c r="E80" s="5">
        <v>0</v>
      </c>
      <c r="F80" s="3">
        <f>ROUND(D80*E80,0)</f>
        <v>0</v>
      </c>
      <c r="G80" s="38"/>
      <c r="H80" s="42"/>
      <c r="I80" s="57" t="s">
        <v>491</v>
      </c>
    </row>
    <row r="81" spans="1:9" ht="15" thickBot="1">
      <c r="A81" s="38"/>
      <c r="B81" s="75" t="s">
        <v>492</v>
      </c>
      <c r="C81" s="51"/>
      <c r="D81" s="51"/>
      <c r="E81" s="51"/>
      <c r="F81" s="51"/>
      <c r="G81" s="38"/>
      <c r="H81" s="42" t="s">
        <v>442</v>
      </c>
      <c r="I81" s="57"/>
    </row>
    <row r="82" spans="1:9" ht="14.45" thickBot="1">
      <c r="A82" s="38"/>
      <c r="B82" s="80" t="s">
        <v>443</v>
      </c>
      <c r="C82" s="54" t="s">
        <v>493</v>
      </c>
      <c r="D82" s="4"/>
      <c r="E82" s="5">
        <v>0.15</v>
      </c>
      <c r="F82" s="3">
        <f>ROUND(D82*E82,0)</f>
        <v>0</v>
      </c>
      <c r="G82" s="38"/>
      <c r="H82" s="42" t="s">
        <v>90</v>
      </c>
      <c r="I82" s="57" t="s">
        <v>445</v>
      </c>
    </row>
    <row r="83" spans="1:9" ht="14.45" thickBot="1">
      <c r="A83" s="38"/>
      <c r="B83" s="80" t="s">
        <v>446</v>
      </c>
      <c r="C83" s="54" t="s">
        <v>494</v>
      </c>
      <c r="D83" s="4"/>
      <c r="E83" s="5">
        <v>0.75</v>
      </c>
      <c r="F83" s="3">
        <f>ROUND(D83*E83,0)</f>
        <v>0</v>
      </c>
      <c r="G83" s="38"/>
      <c r="H83" s="42" t="s">
        <v>90</v>
      </c>
      <c r="I83" s="57" t="s">
        <v>448</v>
      </c>
    </row>
    <row r="84" spans="1:9" ht="15" thickBot="1">
      <c r="A84" s="38"/>
      <c r="B84" s="75" t="s">
        <v>495</v>
      </c>
      <c r="C84" s="70"/>
      <c r="D84" s="51"/>
      <c r="E84" s="51"/>
      <c r="F84" s="51"/>
      <c r="G84" s="38"/>
      <c r="H84" s="42"/>
      <c r="I84" s="57" t="s">
        <v>264</v>
      </c>
    </row>
    <row r="85" spans="1:9" ht="14.45" thickBot="1">
      <c r="A85" s="38"/>
      <c r="B85" s="76" t="s">
        <v>251</v>
      </c>
      <c r="C85" s="54" t="s">
        <v>496</v>
      </c>
      <c r="D85" s="4"/>
      <c r="E85" s="5">
        <v>0.2</v>
      </c>
      <c r="F85" s="3">
        <f t="shared" ref="F85:F90" si="13">ROUND(D85*E85,0)</f>
        <v>0</v>
      </c>
      <c r="G85" s="38"/>
      <c r="H85" s="42"/>
      <c r="I85" s="57" t="s">
        <v>90</v>
      </c>
    </row>
    <row r="86" spans="1:9" ht="14.45" thickBot="1">
      <c r="A86" s="38"/>
      <c r="B86" s="76" t="s">
        <v>253</v>
      </c>
      <c r="C86" s="54" t="s">
        <v>497</v>
      </c>
      <c r="D86" s="4"/>
      <c r="E86" s="5">
        <v>0.5</v>
      </c>
      <c r="F86" s="3">
        <f t="shared" si="13"/>
        <v>0</v>
      </c>
      <c r="G86" s="38"/>
      <c r="H86" s="42"/>
      <c r="I86" s="57" t="s">
        <v>90</v>
      </c>
    </row>
    <row r="87" spans="1:9" ht="14.45" thickBot="1">
      <c r="A87" s="38"/>
      <c r="B87" s="76" t="s">
        <v>255</v>
      </c>
      <c r="C87" s="54" t="s">
        <v>498</v>
      </c>
      <c r="D87" s="4"/>
      <c r="E87" s="5">
        <v>1</v>
      </c>
      <c r="F87" s="3">
        <f t="shared" si="13"/>
        <v>0</v>
      </c>
      <c r="G87" s="38"/>
      <c r="H87" s="42"/>
      <c r="I87" s="57" t="s">
        <v>90</v>
      </c>
    </row>
    <row r="88" spans="1:9" ht="14.45" thickBot="1">
      <c r="A88" s="38"/>
      <c r="B88" s="76" t="s">
        <v>257</v>
      </c>
      <c r="C88" s="54" t="s">
        <v>499</v>
      </c>
      <c r="D88" s="4"/>
      <c r="E88" s="5">
        <v>1</v>
      </c>
      <c r="F88" s="3">
        <f t="shared" si="13"/>
        <v>0</v>
      </c>
      <c r="G88" s="38"/>
      <c r="H88" s="42"/>
      <c r="I88" s="57" t="s">
        <v>90</v>
      </c>
    </row>
    <row r="89" spans="1:9" ht="14.45" thickBot="1">
      <c r="A89" s="38"/>
      <c r="B89" s="76" t="s">
        <v>259</v>
      </c>
      <c r="C89" s="54" t="s">
        <v>500</v>
      </c>
      <c r="D89" s="4"/>
      <c r="E89" s="5">
        <v>1.5</v>
      </c>
      <c r="F89" s="3">
        <f t="shared" si="13"/>
        <v>0</v>
      </c>
      <c r="G89" s="38"/>
      <c r="H89" s="42"/>
      <c r="I89" s="57" t="s">
        <v>90</v>
      </c>
    </row>
    <row r="90" spans="1:9" ht="14.45" thickBot="1">
      <c r="A90" s="38"/>
      <c r="B90" s="76" t="s">
        <v>261</v>
      </c>
      <c r="C90" s="54" t="s">
        <v>501</v>
      </c>
      <c r="D90" s="4"/>
      <c r="E90" s="5">
        <v>1</v>
      </c>
      <c r="F90" s="3">
        <f t="shared" si="13"/>
        <v>0</v>
      </c>
      <c r="G90" s="38"/>
      <c r="H90" s="42"/>
      <c r="I90" s="57" t="s">
        <v>90</v>
      </c>
    </row>
    <row r="91" spans="1:9" ht="15" thickBot="1">
      <c r="A91" s="38"/>
      <c r="B91" s="75" t="s">
        <v>502</v>
      </c>
      <c r="C91" s="93"/>
      <c r="D91" s="51"/>
      <c r="E91" s="51"/>
      <c r="F91" s="51"/>
      <c r="G91" s="38"/>
      <c r="H91" s="42"/>
      <c r="I91" s="57" t="s">
        <v>503</v>
      </c>
    </row>
    <row r="92" spans="1:9" ht="14.45" thickBot="1">
      <c r="A92" s="38"/>
      <c r="B92" s="76" t="s">
        <v>504</v>
      </c>
      <c r="C92" s="54" t="s">
        <v>505</v>
      </c>
      <c r="D92" s="4"/>
      <c r="E92" s="5">
        <v>0.2</v>
      </c>
      <c r="F92" s="3">
        <f>ROUND(D92*E92,0)</f>
        <v>0</v>
      </c>
      <c r="G92" s="38"/>
      <c r="H92" s="42"/>
      <c r="I92" s="57" t="s">
        <v>90</v>
      </c>
    </row>
    <row r="93" spans="1:9" ht="14.45" thickBot="1">
      <c r="A93" s="38"/>
      <c r="B93" s="76" t="s">
        <v>506</v>
      </c>
      <c r="C93" s="54" t="s">
        <v>507</v>
      </c>
      <c r="D93" s="4"/>
      <c r="E93" s="5">
        <v>0.5</v>
      </c>
      <c r="F93" s="3">
        <f>ROUND(D93*E93,0)</f>
        <v>0</v>
      </c>
      <c r="G93" s="38"/>
      <c r="H93" s="42"/>
      <c r="I93" s="57" t="s">
        <v>90</v>
      </c>
    </row>
    <row r="94" spans="1:9" ht="14.45" thickBot="1">
      <c r="A94" s="38"/>
      <c r="B94" s="76" t="s">
        <v>508</v>
      </c>
      <c r="C94" s="54" t="s">
        <v>509</v>
      </c>
      <c r="D94" s="4"/>
      <c r="E94" s="5">
        <v>1</v>
      </c>
      <c r="F94" s="3">
        <f>ROUND(D94*E94,0)</f>
        <v>0</v>
      </c>
      <c r="G94" s="38"/>
      <c r="H94" s="42"/>
      <c r="I94" s="57" t="s">
        <v>90</v>
      </c>
    </row>
    <row r="95" spans="1:9" ht="14.45" thickBot="1">
      <c r="A95" s="38"/>
      <c r="B95" s="76" t="s">
        <v>510</v>
      </c>
      <c r="C95" s="54" t="s">
        <v>511</v>
      </c>
      <c r="D95" s="4"/>
      <c r="E95" s="5">
        <v>1.5</v>
      </c>
      <c r="F95" s="3">
        <f>ROUND(D95*E95,0)</f>
        <v>0</v>
      </c>
      <c r="G95" s="38"/>
      <c r="H95" s="42"/>
      <c r="I95" s="57" t="s">
        <v>90</v>
      </c>
    </row>
    <row r="96" spans="1:9" ht="14.45" thickBot="1">
      <c r="A96" s="38"/>
      <c r="B96" s="76" t="s">
        <v>512</v>
      </c>
      <c r="C96" s="54" t="s">
        <v>513</v>
      </c>
      <c r="D96" s="4"/>
      <c r="E96" s="5">
        <v>1</v>
      </c>
      <c r="F96" s="3">
        <f>ROUND(D96*E96,0)</f>
        <v>0</v>
      </c>
      <c r="G96" s="38"/>
      <c r="H96" s="42"/>
      <c r="I96" s="57" t="s">
        <v>90</v>
      </c>
    </row>
    <row r="97" spans="1:9" ht="15" thickBot="1">
      <c r="A97" s="38"/>
      <c r="B97" s="75" t="s">
        <v>514</v>
      </c>
      <c r="C97" s="70"/>
      <c r="D97" s="51"/>
      <c r="E97" s="51"/>
      <c r="F97" s="51"/>
      <c r="G97" s="38"/>
      <c r="H97" s="42" t="s">
        <v>515</v>
      </c>
      <c r="I97" s="57" t="s">
        <v>304</v>
      </c>
    </row>
    <row r="98" spans="1:9" ht="14.45" thickBot="1">
      <c r="A98" s="38"/>
      <c r="B98" s="76" t="s">
        <v>516</v>
      </c>
      <c r="C98" s="54" t="s">
        <v>517</v>
      </c>
      <c r="D98" s="4"/>
      <c r="E98" s="5">
        <v>0.2</v>
      </c>
      <c r="F98" s="3">
        <f>ROUND(D98*E98,0)</f>
        <v>0</v>
      </c>
      <c r="G98" s="38"/>
      <c r="H98" s="42" t="s">
        <v>90</v>
      </c>
      <c r="I98" s="57" t="s">
        <v>90</v>
      </c>
    </row>
    <row r="99" spans="1:9" ht="14.45" customHeight="1" thickBot="1">
      <c r="A99" s="38"/>
      <c r="B99" s="76" t="s">
        <v>518</v>
      </c>
      <c r="C99" s="54" t="s">
        <v>519</v>
      </c>
      <c r="D99" s="4"/>
      <c r="E99" s="5">
        <v>0.5</v>
      </c>
      <c r="F99" s="3">
        <f>ROUND(D99*E99,0)</f>
        <v>0</v>
      </c>
      <c r="G99" s="38"/>
      <c r="H99" s="42" t="s">
        <v>90</v>
      </c>
      <c r="I99" s="57" t="s">
        <v>90</v>
      </c>
    </row>
    <row r="100" spans="1:9" ht="14.45" customHeight="1" thickBot="1">
      <c r="A100" s="38"/>
      <c r="B100" s="76" t="s">
        <v>520</v>
      </c>
      <c r="C100" s="54" t="s">
        <v>521</v>
      </c>
      <c r="D100" s="4"/>
      <c r="E100" s="5">
        <v>1</v>
      </c>
      <c r="F100" s="3">
        <f>ROUND(D100*E100,0)</f>
        <v>0</v>
      </c>
      <c r="G100" s="38"/>
      <c r="H100" s="42" t="s">
        <v>90</v>
      </c>
      <c r="I100" s="57" t="s">
        <v>90</v>
      </c>
    </row>
    <row r="101" spans="1:9" ht="14.45" customHeight="1" thickBot="1">
      <c r="A101" s="38"/>
      <c r="B101" s="76" t="s">
        <v>522</v>
      </c>
      <c r="C101" s="54" t="s">
        <v>523</v>
      </c>
      <c r="D101" s="4"/>
      <c r="E101" s="5">
        <v>1.5</v>
      </c>
      <c r="F101" s="3">
        <f>ROUND(D101*E101,0)</f>
        <v>0</v>
      </c>
      <c r="G101" s="38"/>
      <c r="H101" s="42" t="s">
        <v>90</v>
      </c>
      <c r="I101" s="57" t="s">
        <v>90</v>
      </c>
    </row>
    <row r="102" spans="1:9" ht="15" customHeight="1" thickBot="1">
      <c r="A102" s="38"/>
      <c r="B102" s="86" t="s">
        <v>524</v>
      </c>
      <c r="C102" s="70"/>
      <c r="D102" s="51"/>
      <c r="E102" s="51"/>
      <c r="F102" s="51"/>
      <c r="G102" s="38"/>
      <c r="H102" s="42" t="s">
        <v>525</v>
      </c>
      <c r="I102" s="57"/>
    </row>
    <row r="103" spans="1:9" ht="14.45" thickBot="1">
      <c r="A103" s="38"/>
      <c r="B103" s="80" t="s">
        <v>526</v>
      </c>
      <c r="C103" s="54" t="s">
        <v>527</v>
      </c>
      <c r="D103" s="4"/>
      <c r="E103" s="5">
        <v>1.3</v>
      </c>
      <c r="F103" s="3">
        <f>ROUND(D103*E103,0)</f>
        <v>0</v>
      </c>
      <c r="G103" s="38"/>
      <c r="H103" s="42" t="s">
        <v>90</v>
      </c>
      <c r="I103" s="57" t="s">
        <v>528</v>
      </c>
    </row>
    <row r="104" spans="1:9" ht="14.45" thickBot="1">
      <c r="A104" s="38"/>
      <c r="B104" s="80" t="s">
        <v>529</v>
      </c>
      <c r="C104" s="54" t="s">
        <v>530</v>
      </c>
      <c r="D104" s="4"/>
      <c r="E104" s="5">
        <v>0.8</v>
      </c>
      <c r="F104" s="3">
        <f>ROUND(D104*E104,0)</f>
        <v>0</v>
      </c>
      <c r="G104" s="38"/>
      <c r="H104" s="42" t="s">
        <v>90</v>
      </c>
      <c r="I104" s="57" t="s">
        <v>531</v>
      </c>
    </row>
    <row r="105" spans="1:9" ht="14.45" thickBot="1">
      <c r="A105" s="38"/>
      <c r="B105" s="80" t="s">
        <v>532</v>
      </c>
      <c r="C105" s="54" t="s">
        <v>533</v>
      </c>
      <c r="D105" s="4"/>
      <c r="E105" s="5">
        <v>1</v>
      </c>
      <c r="F105" s="3">
        <f>ROUND(D105*E105,0)</f>
        <v>0</v>
      </c>
      <c r="G105" s="38"/>
      <c r="H105" s="42" t="s">
        <v>90</v>
      </c>
      <c r="I105" s="57" t="s">
        <v>534</v>
      </c>
    </row>
    <row r="106" spans="1:9" ht="15" thickBot="1">
      <c r="A106" s="38"/>
      <c r="B106" s="75" t="s">
        <v>535</v>
      </c>
      <c r="C106" s="70"/>
      <c r="D106" s="51"/>
      <c r="E106" s="51"/>
      <c r="F106" s="51"/>
      <c r="G106" s="38"/>
      <c r="H106" s="42"/>
      <c r="I106" s="57" t="s">
        <v>536</v>
      </c>
    </row>
    <row r="107" spans="1:9" ht="14.45" thickBot="1">
      <c r="A107" s="38"/>
      <c r="B107" s="76" t="s">
        <v>504</v>
      </c>
      <c r="C107" s="54" t="s">
        <v>537</v>
      </c>
      <c r="D107" s="4"/>
      <c r="E107" s="5">
        <v>0.2</v>
      </c>
      <c r="F107" s="3">
        <f t="shared" ref="F107:F111" si="14">ROUND(D107*E107,0)</f>
        <v>0</v>
      </c>
      <c r="G107" s="38"/>
      <c r="H107" s="42"/>
      <c r="I107" s="57" t="s">
        <v>90</v>
      </c>
    </row>
    <row r="108" spans="1:9" ht="14.45" thickBot="1">
      <c r="A108" s="38"/>
      <c r="B108" s="76" t="s">
        <v>506</v>
      </c>
      <c r="C108" s="54" t="s">
        <v>538</v>
      </c>
      <c r="D108" s="4"/>
      <c r="E108" s="5">
        <v>0.5</v>
      </c>
      <c r="F108" s="3">
        <f t="shared" si="14"/>
        <v>0</v>
      </c>
      <c r="G108" s="38"/>
      <c r="H108" s="42"/>
      <c r="I108" s="57" t="s">
        <v>90</v>
      </c>
    </row>
    <row r="109" spans="1:9" ht="14.45" thickBot="1">
      <c r="A109" s="38"/>
      <c r="B109" s="76" t="s">
        <v>508</v>
      </c>
      <c r="C109" s="54" t="s">
        <v>539</v>
      </c>
      <c r="D109" s="4"/>
      <c r="E109" s="5">
        <v>1</v>
      </c>
      <c r="F109" s="3">
        <f t="shared" si="14"/>
        <v>0</v>
      </c>
      <c r="G109" s="38"/>
      <c r="H109" s="42"/>
      <c r="I109" s="57" t="s">
        <v>90</v>
      </c>
    </row>
    <row r="110" spans="1:9" ht="14.45" thickBot="1">
      <c r="A110" s="38"/>
      <c r="B110" s="76" t="s">
        <v>510</v>
      </c>
      <c r="C110" s="54" t="s">
        <v>540</v>
      </c>
      <c r="D110" s="4"/>
      <c r="E110" s="5">
        <v>1.5</v>
      </c>
      <c r="F110" s="3">
        <f t="shared" si="14"/>
        <v>0</v>
      </c>
      <c r="G110" s="38"/>
      <c r="H110" s="42"/>
      <c r="I110" s="57" t="s">
        <v>90</v>
      </c>
    </row>
    <row r="111" spans="1:9" ht="14.45" thickBot="1">
      <c r="A111" s="38"/>
      <c r="B111" s="76" t="s">
        <v>541</v>
      </c>
      <c r="C111" s="54" t="s">
        <v>542</v>
      </c>
      <c r="D111" s="4"/>
      <c r="E111" s="5">
        <v>1</v>
      </c>
      <c r="F111" s="3">
        <f t="shared" si="14"/>
        <v>0</v>
      </c>
      <c r="G111" s="38"/>
      <c r="H111" s="42"/>
      <c r="I111" s="57" t="s">
        <v>90</v>
      </c>
    </row>
    <row r="112" spans="1:9" ht="14.45" thickBot="1">
      <c r="A112" s="38"/>
      <c r="B112" s="76" t="s">
        <v>543</v>
      </c>
      <c r="C112" s="54" t="s">
        <v>544</v>
      </c>
      <c r="D112" s="4"/>
      <c r="E112" s="5">
        <v>0.75</v>
      </c>
      <c r="F112" s="3">
        <f t="shared" ref="F112" si="15">ROUND(D112*E112,0)</f>
        <v>0</v>
      </c>
      <c r="G112" s="38"/>
      <c r="H112" s="42"/>
      <c r="I112" s="57" t="s">
        <v>545</v>
      </c>
    </row>
    <row r="113" spans="1:9" ht="14.45">
      <c r="A113" s="38"/>
      <c r="B113" s="67" t="s">
        <v>546</v>
      </c>
      <c r="C113" s="70"/>
      <c r="D113" s="51"/>
      <c r="E113" s="51"/>
      <c r="F113" s="51"/>
      <c r="G113" s="38"/>
      <c r="H113" s="42" t="s">
        <v>547</v>
      </c>
      <c r="I113" s="57" t="s">
        <v>362</v>
      </c>
    </row>
    <row r="114" spans="1:9" ht="15" thickBot="1">
      <c r="A114" s="38"/>
      <c r="B114" s="75" t="s">
        <v>548</v>
      </c>
      <c r="C114" s="70"/>
      <c r="D114" s="51"/>
      <c r="E114" s="51"/>
      <c r="F114" s="51"/>
      <c r="G114" s="38"/>
      <c r="H114" s="42"/>
      <c r="I114" s="57"/>
    </row>
    <row r="115" spans="1:9" ht="14.45" thickBot="1">
      <c r="A115" s="38"/>
      <c r="B115" s="76" t="s">
        <v>549</v>
      </c>
      <c r="C115" s="54" t="s">
        <v>550</v>
      </c>
      <c r="D115" s="4"/>
      <c r="E115" s="5">
        <v>1</v>
      </c>
      <c r="F115" s="3">
        <f>ROUND(D115*E115,0)</f>
        <v>0</v>
      </c>
      <c r="G115" s="38"/>
      <c r="H115" s="42" t="s">
        <v>551</v>
      </c>
      <c r="I115" s="57" t="s">
        <v>90</v>
      </c>
    </row>
    <row r="116" spans="1:9" ht="15" thickBot="1">
      <c r="A116" s="38"/>
      <c r="B116" s="86" t="s">
        <v>552</v>
      </c>
      <c r="C116" s="51"/>
      <c r="D116" s="51"/>
      <c r="E116" s="51"/>
      <c r="F116" s="51"/>
      <c r="G116" s="38"/>
      <c r="H116" s="42"/>
      <c r="I116" s="57"/>
    </row>
    <row r="117" spans="1:9" ht="14.45" thickBot="1">
      <c r="A117" s="38"/>
      <c r="B117" s="94" t="s">
        <v>363</v>
      </c>
      <c r="C117" s="54" t="s">
        <v>553</v>
      </c>
      <c r="D117" s="4"/>
      <c r="E117" s="5">
        <v>1</v>
      </c>
      <c r="F117" s="3">
        <f>ROUND(D117*E117,0)</f>
        <v>0</v>
      </c>
      <c r="G117" s="38"/>
      <c r="H117" s="42" t="s">
        <v>365</v>
      </c>
      <c r="I117" s="57" t="s">
        <v>90</v>
      </c>
    </row>
    <row r="118" spans="1:9" ht="14.45" thickBot="1">
      <c r="A118" s="38"/>
      <c r="B118" s="94" t="s">
        <v>366</v>
      </c>
      <c r="C118" s="54" t="s">
        <v>554</v>
      </c>
      <c r="D118" s="4"/>
      <c r="E118" s="5">
        <v>1.5</v>
      </c>
      <c r="F118" s="3">
        <f t="shared" ref="F118" si="16">ROUND(D118*E118,0)</f>
        <v>0</v>
      </c>
      <c r="G118" s="38"/>
      <c r="H118" s="42" t="s">
        <v>368</v>
      </c>
      <c r="I118" s="57" t="s">
        <v>90</v>
      </c>
    </row>
    <row r="119" spans="1:9" ht="15" thickBot="1">
      <c r="A119" s="38"/>
      <c r="B119" s="75" t="s">
        <v>555</v>
      </c>
      <c r="C119" s="51"/>
      <c r="D119" s="51"/>
      <c r="E119" s="51"/>
      <c r="F119" s="51"/>
      <c r="G119" s="38"/>
      <c r="H119" s="42"/>
      <c r="I119" s="57"/>
    </row>
    <row r="120" spans="1:9" ht="14.45" thickBot="1">
      <c r="A120" s="38"/>
      <c r="B120" s="95" t="s">
        <v>363</v>
      </c>
      <c r="C120" s="54" t="s">
        <v>556</v>
      </c>
      <c r="D120" s="4"/>
      <c r="E120" s="5">
        <v>1</v>
      </c>
      <c r="F120" s="3">
        <f>ROUND(D120*E120,0)</f>
        <v>0</v>
      </c>
      <c r="G120" s="38"/>
      <c r="H120" s="42" t="s">
        <v>365</v>
      </c>
      <c r="I120" s="57" t="s">
        <v>90</v>
      </c>
    </row>
    <row r="121" spans="1:9" ht="14.45" thickBot="1">
      <c r="A121" s="38"/>
      <c r="B121" s="95" t="s">
        <v>366</v>
      </c>
      <c r="C121" s="54" t="s">
        <v>557</v>
      </c>
      <c r="D121" s="4"/>
      <c r="E121" s="5">
        <v>1.5</v>
      </c>
      <c r="F121" s="3">
        <f>ROUND(D121*E121,0)</f>
        <v>0</v>
      </c>
      <c r="G121" s="38"/>
      <c r="H121" s="42" t="s">
        <v>368</v>
      </c>
      <c r="I121" s="57" t="s">
        <v>90</v>
      </c>
    </row>
    <row r="122" spans="1:9" ht="15" thickBot="1">
      <c r="A122" s="38"/>
      <c r="B122" s="96" t="s">
        <v>558</v>
      </c>
      <c r="C122" s="51"/>
      <c r="D122" s="51"/>
      <c r="E122" s="51"/>
      <c r="F122" s="51"/>
      <c r="G122" s="38"/>
      <c r="H122" s="42" t="s">
        <v>559</v>
      </c>
      <c r="I122" s="57" t="s">
        <v>560</v>
      </c>
    </row>
    <row r="123" spans="1:9" ht="14.45" thickBot="1">
      <c r="A123" s="38"/>
      <c r="B123" s="83" t="s">
        <v>561</v>
      </c>
      <c r="C123" s="54" t="s">
        <v>562</v>
      </c>
      <c r="D123" s="4"/>
      <c r="E123" s="5">
        <v>0</v>
      </c>
      <c r="F123" s="3">
        <f>ROUND(D123*E123,0)</f>
        <v>0</v>
      </c>
      <c r="G123" s="38"/>
      <c r="H123" s="42" t="s">
        <v>563</v>
      </c>
      <c r="I123" s="57" t="s">
        <v>90</v>
      </c>
    </row>
    <row r="124" spans="1:9" ht="14.45" thickBot="1">
      <c r="A124" s="38"/>
      <c r="B124" s="83" t="s">
        <v>564</v>
      </c>
      <c r="C124" s="54" t="s">
        <v>565</v>
      </c>
      <c r="D124" s="4"/>
      <c r="E124" s="5">
        <v>0.1</v>
      </c>
      <c r="F124" s="3">
        <f>ROUND(D124*E124,0)</f>
        <v>0</v>
      </c>
      <c r="G124" s="38"/>
      <c r="H124" s="42" t="s">
        <v>566</v>
      </c>
      <c r="I124" s="57" t="s">
        <v>90</v>
      </c>
    </row>
    <row r="125" spans="1:9" ht="14.45" thickBot="1">
      <c r="A125" s="38"/>
      <c r="B125" s="83" t="s">
        <v>567</v>
      </c>
      <c r="C125" s="54" t="s">
        <v>568</v>
      </c>
      <c r="D125" s="4"/>
      <c r="E125" s="6"/>
      <c r="F125" s="3">
        <f>ROUND(D125*E125,0)</f>
        <v>0</v>
      </c>
      <c r="G125" s="38"/>
      <c r="H125" s="42" t="s">
        <v>569</v>
      </c>
      <c r="I125" s="97" t="s">
        <v>570</v>
      </c>
    </row>
    <row r="126" spans="1:9" ht="14.45" thickBot="1">
      <c r="A126" s="38"/>
      <c r="B126" s="83" t="s">
        <v>571</v>
      </c>
      <c r="C126" s="54" t="s">
        <v>572</v>
      </c>
      <c r="D126" s="4"/>
      <c r="E126" s="6"/>
      <c r="F126" s="3">
        <f>ROUND(D126*E126,0)</f>
        <v>0</v>
      </c>
      <c r="G126" s="38"/>
      <c r="H126" s="42" t="s">
        <v>573</v>
      </c>
      <c r="I126" s="97" t="s">
        <v>570</v>
      </c>
    </row>
    <row r="127" spans="1:9" ht="15" thickBot="1">
      <c r="A127" s="38"/>
      <c r="B127" s="98" t="s">
        <v>574</v>
      </c>
      <c r="C127" s="51"/>
      <c r="D127" s="51"/>
      <c r="E127" s="51"/>
      <c r="F127" s="51"/>
      <c r="G127" s="38"/>
      <c r="H127" s="42" t="s">
        <v>575</v>
      </c>
      <c r="I127" s="99"/>
    </row>
    <row r="128" spans="1:9" ht="14.45" thickBot="1">
      <c r="A128" s="38"/>
      <c r="B128" s="83" t="s">
        <v>576</v>
      </c>
      <c r="C128" s="54" t="s">
        <v>577</v>
      </c>
      <c r="D128" s="4"/>
      <c r="E128" s="51"/>
      <c r="F128" s="4"/>
      <c r="G128" s="38"/>
      <c r="H128" s="77" t="s">
        <v>90</v>
      </c>
      <c r="I128" s="99"/>
    </row>
    <row r="129" spans="1:9" ht="15" thickBot="1">
      <c r="A129" s="38"/>
      <c r="B129" s="100" t="s">
        <v>578</v>
      </c>
      <c r="C129" s="51"/>
      <c r="D129" s="51"/>
      <c r="E129" s="51"/>
      <c r="F129" s="51"/>
      <c r="G129" s="38"/>
      <c r="H129" s="77" t="s">
        <v>90</v>
      </c>
      <c r="I129" s="99"/>
    </row>
    <row r="130" spans="1:9" ht="14.45" thickBot="1">
      <c r="A130" s="38"/>
      <c r="B130" s="95" t="s">
        <v>579</v>
      </c>
      <c r="C130" s="54" t="s">
        <v>580</v>
      </c>
      <c r="D130" s="4"/>
      <c r="E130" s="51"/>
      <c r="F130" s="4"/>
      <c r="G130" s="38"/>
      <c r="H130" s="77" t="s">
        <v>90</v>
      </c>
      <c r="I130" s="99"/>
    </row>
    <row r="131" spans="1:9" ht="14.45" thickBot="1">
      <c r="A131" s="38"/>
      <c r="B131" s="95" t="s">
        <v>581</v>
      </c>
      <c r="C131" s="54" t="s">
        <v>582</v>
      </c>
      <c r="D131" s="4"/>
      <c r="E131" s="51"/>
      <c r="F131" s="4"/>
      <c r="G131" s="38"/>
      <c r="H131" s="77" t="s">
        <v>90</v>
      </c>
      <c r="I131" s="99"/>
    </row>
    <row r="132" spans="1:9" ht="14.45" thickBot="1">
      <c r="A132" s="38"/>
      <c r="B132" s="95" t="s">
        <v>583</v>
      </c>
      <c r="C132" s="54" t="s">
        <v>584</v>
      </c>
      <c r="D132" s="4"/>
      <c r="E132" s="51"/>
      <c r="F132" s="4"/>
      <c r="G132" s="38"/>
      <c r="H132" s="77" t="s">
        <v>90</v>
      </c>
      <c r="I132" s="99"/>
    </row>
    <row r="133" spans="1:9" ht="14.45" thickBot="1">
      <c r="A133" s="38"/>
      <c r="B133" s="95" t="s">
        <v>585</v>
      </c>
      <c r="C133" s="54" t="s">
        <v>586</v>
      </c>
      <c r="D133" s="4"/>
      <c r="E133" s="51"/>
      <c r="F133" s="4"/>
      <c r="G133" s="38"/>
      <c r="H133" s="77" t="s">
        <v>90</v>
      </c>
      <c r="I133" s="99"/>
    </row>
    <row r="134" spans="1:9" ht="15" thickBot="1">
      <c r="A134" s="38"/>
      <c r="B134" s="67" t="s">
        <v>587</v>
      </c>
      <c r="C134" s="51"/>
      <c r="D134" s="51"/>
      <c r="E134" s="51"/>
      <c r="F134" s="51"/>
      <c r="G134" s="38"/>
      <c r="H134" s="42"/>
      <c r="I134" s="99"/>
    </row>
    <row r="135" spans="1:9" ht="14.45" thickBot="1">
      <c r="A135" s="38"/>
      <c r="B135" s="83" t="s">
        <v>588</v>
      </c>
      <c r="C135" s="54" t="s">
        <v>589</v>
      </c>
      <c r="D135" s="4"/>
      <c r="E135" s="51"/>
      <c r="F135" s="51"/>
      <c r="G135" s="38"/>
      <c r="H135" s="42"/>
      <c r="I135" s="99"/>
    </row>
    <row r="136" spans="1:9" ht="14.45" thickBot="1">
      <c r="A136" s="38"/>
      <c r="B136" s="83" t="s">
        <v>590</v>
      </c>
      <c r="C136" s="54" t="s">
        <v>591</v>
      </c>
      <c r="D136" s="4"/>
      <c r="E136" s="51"/>
      <c r="F136" s="51"/>
      <c r="G136" s="38"/>
      <c r="H136" s="42"/>
      <c r="I136" s="57"/>
    </row>
    <row r="137" spans="1:9" ht="14.45" thickBot="1">
      <c r="A137" s="38"/>
      <c r="B137"/>
      <c r="C137" s="41"/>
      <c r="D137" s="41"/>
      <c r="E137" s="41"/>
      <c r="F137" s="41"/>
      <c r="G137" s="38"/>
      <c r="H137" s="42"/>
      <c r="I137" s="57"/>
    </row>
    <row r="138" spans="1:9" ht="14.45" thickBot="1">
      <c r="A138" s="38"/>
      <c r="B138" s="50" t="s">
        <v>592</v>
      </c>
      <c r="C138" s="54" t="s">
        <v>593</v>
      </c>
      <c r="D138" s="3">
        <f>SUM(D12:D13,D17:D21,D23:D27,D30:D32,D34:D36,D38,D40:D45,D47:D48,D50:D52,D56:D58,D60:D62,D64:D66,D69:D70,D72:D73,D75:D77,D79:D80,D82:D83,D85:D90,D92:D96,D98:D101,D103:D105,D107:D112,D115,D117:D118,D120:D121,D123:D126,D128,D130:D133)-SUM(D135:D136)</f>
        <v>0</v>
      </c>
      <c r="E138" s="51"/>
      <c r="F138" s="3">
        <f>SUM(F12:F13,F17:F21,F23:F27,F30:F32,F34:F36,F38,F40:F45,F47:F48,F50:F52,F56:F58,F60:F62,F64:F66,F69:F70,F72:F73,F75:F77,F79:F80,F82:F83,F85:F90,F92:F96,F98:F101,F103:F105,F107:F112,F115,F117:F118,F120:F121,F123:F126,F128,F130:F133)</f>
        <v>0</v>
      </c>
      <c r="G138" s="38"/>
      <c r="H138" s="42"/>
      <c r="I138" s="99"/>
    </row>
  </sheetData>
  <sheetProtection algorithmName="SHA-512" hashValue="RU0ulcptdlJvxPJdWWl8TPeGqjBVhhaWCJG7OmZWSDGkGvVsBbwFkx2ia1DrjBCE/d+mFzyU801LQEVCpYBWfw==" saltValue="oKl0Cs+GwoK3d9w4HIYh8Q==" spinCount="100000" sheet="1" objects="1" scenarios="1"/>
  <mergeCells count="1">
    <mergeCell ref="D3:F3"/>
  </mergeCells>
  <phoneticPr fontId="9" type="noConversion"/>
  <printOptions horizontalCentered="1" gridLines="1"/>
  <pageMargins left="0.70866141732283505" right="0.70866141732283505" top="0.74803149606299202" bottom="0.74803149606299202" header="0.31496062992126" footer="0.31496062992126"/>
  <pageSetup scale="54" fitToHeight="0" orientation="landscape" r:id="rId1"/>
  <headerFooter>
    <oddFooter>&amp;CClassification: Protected B&amp;R&amp;P/&amp;N</oddFooter>
  </headerFooter>
  <rowBreaks count="2" manualBreakCount="2">
    <brk id="52" min="1" max="8" man="1"/>
    <brk id="101" min="1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262D-869C-47CF-81D4-7BEFC0CF11EF}">
  <sheetPr>
    <pageSetUpPr fitToPage="1"/>
  </sheetPr>
  <dimension ref="A1:I38"/>
  <sheetViews>
    <sheetView zoomScale="70" zoomScaleNormal="70" workbookViewId="0">
      <selection activeCell="G6" sqref="G6"/>
    </sheetView>
  </sheetViews>
  <sheetFormatPr defaultColWidth="8.625" defaultRowHeight="14.1"/>
  <cols>
    <col min="1" max="1" width="3.625" style="10" customWidth="1"/>
    <col min="2" max="2" width="86" style="9" customWidth="1"/>
    <col min="3" max="3" width="9" style="11" customWidth="1"/>
    <col min="4" max="6" width="16.625" style="11" customWidth="1"/>
    <col min="7" max="7" width="3.5" style="10" customWidth="1"/>
    <col min="8" max="8" width="14.25" style="12" bestFit="1" customWidth="1"/>
    <col min="9" max="9" width="27.625" style="13" bestFit="1" customWidth="1"/>
    <col min="10" max="16384" width="8.625" style="9"/>
  </cols>
  <sheetData>
    <row r="1" spans="1:9" ht="47.1" customHeight="1">
      <c r="A1" s="38"/>
      <c r="B1"/>
      <c r="C1" s="41"/>
      <c r="D1" s="41"/>
      <c r="E1" s="41"/>
      <c r="F1" s="41"/>
      <c r="G1" s="38"/>
      <c r="H1" s="42"/>
      <c r="I1" s="57"/>
    </row>
    <row r="2" spans="1:9" ht="20.45" thickBot="1">
      <c r="A2" s="38"/>
      <c r="B2" s="58" t="s">
        <v>12</v>
      </c>
      <c r="C2" s="58"/>
      <c r="D2" s="58"/>
      <c r="E2" s="58"/>
      <c r="F2" s="58"/>
      <c r="G2" s="38"/>
      <c r="H2" s="59" t="s">
        <v>48</v>
      </c>
      <c r="I2" s="60" t="s">
        <v>49</v>
      </c>
    </row>
    <row r="3" spans="1:9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38"/>
      <c r="H3" s="42"/>
      <c r="I3" s="57"/>
    </row>
    <row r="4" spans="1:9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38"/>
      <c r="H4" s="42"/>
      <c r="I4" s="57"/>
    </row>
    <row r="5" spans="1:9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38"/>
      <c r="H5" s="42"/>
      <c r="I5" s="57"/>
    </row>
    <row r="6" spans="1:9" ht="15.6">
      <c r="A6" s="38"/>
      <c r="B6" s="109" t="s">
        <v>224</v>
      </c>
      <c r="C6" s="49"/>
      <c r="D6" s="49"/>
      <c r="E6" s="49"/>
      <c r="F6" s="49"/>
      <c r="G6" s="38"/>
      <c r="H6" s="42" t="s">
        <v>225</v>
      </c>
      <c r="I6" s="57" t="s">
        <v>226</v>
      </c>
    </row>
    <row r="7" spans="1:9">
      <c r="A7" s="38"/>
      <c r="B7"/>
      <c r="C7" s="41"/>
      <c r="D7" s="41"/>
      <c r="E7" s="41"/>
      <c r="F7" s="41"/>
      <c r="G7" s="38"/>
      <c r="H7" s="42"/>
      <c r="I7" s="57"/>
    </row>
    <row r="8" spans="1:9" ht="14.45" thickBot="1">
      <c r="A8" s="38"/>
      <c r="B8" s="50" t="s">
        <v>31</v>
      </c>
      <c r="C8" s="51"/>
      <c r="D8" s="51" t="s">
        <v>227</v>
      </c>
      <c r="E8" s="111" t="s">
        <v>228</v>
      </c>
      <c r="F8" s="41" t="s">
        <v>229</v>
      </c>
      <c r="G8" s="38"/>
      <c r="H8" s="42"/>
      <c r="I8" s="57"/>
    </row>
    <row r="9" spans="1:9" ht="14.45" thickBot="1">
      <c r="A9" s="38"/>
      <c r="B9" s="54" t="s">
        <v>594</v>
      </c>
      <c r="C9" s="51"/>
      <c r="D9" s="54">
        <v>10</v>
      </c>
      <c r="E9" s="54">
        <v>20</v>
      </c>
      <c r="F9" s="54">
        <v>30</v>
      </c>
      <c r="G9" s="38"/>
      <c r="H9" s="42"/>
      <c r="I9" s="57"/>
    </row>
    <row r="10" spans="1:9">
      <c r="A10" s="38"/>
      <c r="B10" s="46"/>
      <c r="C10" s="51"/>
      <c r="D10" s="51" t="s">
        <v>231</v>
      </c>
      <c r="E10" s="51" t="s">
        <v>232</v>
      </c>
      <c r="F10" s="51" t="s">
        <v>233</v>
      </c>
      <c r="G10" s="38"/>
      <c r="H10" s="42"/>
      <c r="I10" s="57"/>
    </row>
    <row r="11" spans="1:9" ht="14.45" thickBot="1">
      <c r="A11" s="38"/>
      <c r="B11" s="46"/>
      <c r="C11" s="51"/>
      <c r="D11" s="51"/>
      <c r="E11" s="51"/>
      <c r="F11" s="51"/>
      <c r="G11" s="38"/>
      <c r="H11" s="42"/>
      <c r="I11" s="99"/>
    </row>
    <row r="12" spans="1:9" ht="14.45" thickBot="1">
      <c r="A12" s="38"/>
      <c r="B12" s="63" t="s">
        <v>595</v>
      </c>
      <c r="C12" s="54" t="s">
        <v>596</v>
      </c>
      <c r="D12" s="4"/>
      <c r="E12" s="5">
        <v>1</v>
      </c>
      <c r="F12" s="3">
        <f t="shared" ref="F12" si="0">ROUND(D12*E12,0)</f>
        <v>0</v>
      </c>
      <c r="G12" s="38"/>
      <c r="H12" s="42"/>
      <c r="I12" s="57" t="s">
        <v>597</v>
      </c>
    </row>
    <row r="13" spans="1:9" ht="15" thickBot="1">
      <c r="A13" s="38"/>
      <c r="B13" s="63" t="s">
        <v>598</v>
      </c>
      <c r="C13" s="54" t="s">
        <v>599</v>
      </c>
      <c r="D13" s="3">
        <f>Capital!D28</f>
        <v>0</v>
      </c>
      <c r="E13" s="5">
        <v>0</v>
      </c>
      <c r="F13" s="3">
        <f t="shared" ref="F13:F17" si="1">ROUND(D13*E13,0)</f>
        <v>0</v>
      </c>
      <c r="G13" s="38"/>
      <c r="H13" s="42" t="s">
        <v>165</v>
      </c>
      <c r="I13" s="57" t="s">
        <v>333</v>
      </c>
    </row>
    <row r="14" spans="1:9" ht="14.45" thickBot="1">
      <c r="A14" s="38"/>
      <c r="B14" s="63" t="s">
        <v>600</v>
      </c>
      <c r="C14" s="54" t="s">
        <v>601</v>
      </c>
      <c r="D14" s="4"/>
      <c r="E14" s="5">
        <v>1</v>
      </c>
      <c r="F14" s="3">
        <f t="shared" si="1"/>
        <v>0</v>
      </c>
      <c r="G14" s="38"/>
      <c r="H14" s="42"/>
      <c r="I14" s="57" t="s">
        <v>597</v>
      </c>
    </row>
    <row r="15" spans="1:9" ht="14.45" thickBot="1">
      <c r="A15" s="38"/>
      <c r="B15" s="53" t="s">
        <v>602</v>
      </c>
      <c r="C15" s="54" t="s">
        <v>603</v>
      </c>
      <c r="D15" s="4"/>
      <c r="E15" s="5">
        <v>1</v>
      </c>
      <c r="F15" s="3">
        <f t="shared" si="1"/>
        <v>0</v>
      </c>
      <c r="G15" s="38"/>
      <c r="H15" s="42"/>
      <c r="I15" s="57" t="s">
        <v>604</v>
      </c>
    </row>
    <row r="16" spans="1:9" ht="14.45" thickBot="1">
      <c r="A16" s="38"/>
      <c r="B16" s="63" t="s">
        <v>605</v>
      </c>
      <c r="C16" s="54" t="s">
        <v>606</v>
      </c>
      <c r="D16" s="4"/>
      <c r="E16" s="5">
        <v>1</v>
      </c>
      <c r="F16" s="3">
        <f t="shared" si="1"/>
        <v>0</v>
      </c>
      <c r="G16" s="38"/>
      <c r="H16" s="42"/>
      <c r="I16" s="57" t="s">
        <v>359</v>
      </c>
    </row>
    <row r="17" spans="1:9" ht="15" thickBot="1">
      <c r="A17" s="38"/>
      <c r="B17" s="68" t="s">
        <v>607</v>
      </c>
      <c r="C17" s="54" t="s">
        <v>608</v>
      </c>
      <c r="D17" s="3">
        <f>Capital!D29</f>
        <v>0</v>
      </c>
      <c r="E17" s="5">
        <v>0</v>
      </c>
      <c r="F17" s="3">
        <f t="shared" si="1"/>
        <v>0</v>
      </c>
      <c r="G17" s="38"/>
      <c r="H17" s="42" t="s">
        <v>168</v>
      </c>
      <c r="I17" s="57" t="s">
        <v>333</v>
      </c>
    </row>
    <row r="18" spans="1:9" ht="14.1" customHeight="1" thickBot="1">
      <c r="A18" s="38"/>
      <c r="B18" s="53" t="s">
        <v>609</v>
      </c>
      <c r="C18" s="54" t="s">
        <v>610</v>
      </c>
      <c r="D18" s="4"/>
      <c r="E18" s="5">
        <v>0.75</v>
      </c>
      <c r="F18" s="3">
        <f t="shared" ref="F18" si="2">ROUND(D18*E18,0)</f>
        <v>0</v>
      </c>
      <c r="G18" s="38"/>
      <c r="H18" s="42" t="s">
        <v>611</v>
      </c>
      <c r="I18" s="57" t="s">
        <v>612</v>
      </c>
    </row>
    <row r="19" spans="1:9" ht="29.45" thickBot="1">
      <c r="A19" s="38"/>
      <c r="B19" s="69" t="s">
        <v>185</v>
      </c>
      <c r="C19" s="70"/>
      <c r="D19" s="51"/>
      <c r="E19" s="51"/>
      <c r="F19" s="51"/>
      <c r="G19" s="38"/>
      <c r="H19" s="57"/>
      <c r="I19" s="99"/>
    </row>
    <row r="20" spans="1:9" ht="15" thickBot="1">
      <c r="A20" s="38"/>
      <c r="B20" s="64" t="s">
        <v>326</v>
      </c>
      <c r="C20" s="54" t="s">
        <v>613</v>
      </c>
      <c r="D20" s="4"/>
      <c r="E20" s="5">
        <v>2.5</v>
      </c>
      <c r="F20" s="3">
        <f t="shared" ref="F20:F36" si="3">ROUND(D20*E20,0)</f>
        <v>0</v>
      </c>
      <c r="G20" s="38"/>
      <c r="H20" s="42" t="s">
        <v>614</v>
      </c>
      <c r="I20" s="57" t="s">
        <v>329</v>
      </c>
    </row>
    <row r="21" spans="1:9" ht="15" thickBot="1">
      <c r="A21" s="38"/>
      <c r="B21" s="64" t="s">
        <v>330</v>
      </c>
      <c r="C21" s="54" t="s">
        <v>615</v>
      </c>
      <c r="D21" s="3">
        <f>Capital!D37</f>
        <v>0</v>
      </c>
      <c r="E21" s="5">
        <v>0</v>
      </c>
      <c r="F21" s="3">
        <f t="shared" si="3"/>
        <v>0</v>
      </c>
      <c r="G21" s="38"/>
      <c r="H21" s="42" t="s">
        <v>616</v>
      </c>
      <c r="I21" s="57" t="s">
        <v>333</v>
      </c>
    </row>
    <row r="22" spans="1:9" ht="15" thickBot="1">
      <c r="A22" s="38"/>
      <c r="B22" s="89" t="s">
        <v>617</v>
      </c>
      <c r="C22" s="41"/>
      <c r="D22" s="41"/>
      <c r="E22" s="41"/>
      <c r="F22" s="41"/>
      <c r="G22" s="38"/>
      <c r="H22" s="42"/>
      <c r="I22" s="57"/>
    </row>
    <row r="23" spans="1:9" ht="14.45" thickBot="1">
      <c r="A23" s="38"/>
      <c r="B23" s="79" t="s">
        <v>335</v>
      </c>
      <c r="C23" s="54" t="s">
        <v>618</v>
      </c>
      <c r="D23" s="4"/>
      <c r="E23" s="5">
        <v>2.5</v>
      </c>
      <c r="F23" s="3">
        <f t="shared" si="3"/>
        <v>0</v>
      </c>
      <c r="G23" s="38"/>
      <c r="H23" s="42" t="s">
        <v>619</v>
      </c>
      <c r="I23" s="57" t="s">
        <v>329</v>
      </c>
    </row>
    <row r="24" spans="1:9" ht="14.45" thickBot="1">
      <c r="A24" s="38"/>
      <c r="B24" s="79" t="s">
        <v>338</v>
      </c>
      <c r="C24" s="54" t="s">
        <v>620</v>
      </c>
      <c r="D24" s="4"/>
      <c r="E24" s="5">
        <v>4</v>
      </c>
      <c r="F24" s="3">
        <f t="shared" si="3"/>
        <v>0</v>
      </c>
      <c r="G24" s="38"/>
      <c r="H24" s="57" t="s">
        <v>90</v>
      </c>
      <c r="I24" s="57" t="s">
        <v>340</v>
      </c>
    </row>
    <row r="25" spans="1:9" ht="15" thickBot="1">
      <c r="A25" s="38"/>
      <c r="B25" s="64" t="s">
        <v>621</v>
      </c>
      <c r="C25" s="54" t="s">
        <v>622</v>
      </c>
      <c r="D25" s="3">
        <f>Capital!D38</f>
        <v>0</v>
      </c>
      <c r="E25" s="5">
        <v>0</v>
      </c>
      <c r="F25" s="3">
        <f t="shared" si="3"/>
        <v>0</v>
      </c>
      <c r="G25" s="38"/>
      <c r="H25" s="42" t="s">
        <v>623</v>
      </c>
      <c r="I25" s="57" t="s">
        <v>333</v>
      </c>
    </row>
    <row r="26" spans="1:9" ht="15" thickBot="1">
      <c r="A26" s="38"/>
      <c r="B26" s="81" t="s">
        <v>624</v>
      </c>
      <c r="C26" s="41"/>
      <c r="D26" s="41"/>
      <c r="E26" s="41"/>
      <c r="F26" s="41"/>
      <c r="G26" s="38"/>
      <c r="H26" s="42"/>
      <c r="I26" s="57"/>
    </row>
    <row r="27" spans="1:9" ht="14.45" thickBot="1">
      <c r="A27" s="38"/>
      <c r="B27" s="64" t="s">
        <v>335</v>
      </c>
      <c r="C27" s="54" t="s">
        <v>625</v>
      </c>
      <c r="D27" s="4"/>
      <c r="E27" s="5">
        <v>2.5</v>
      </c>
      <c r="F27" s="3">
        <f t="shared" ref="F27:F28" si="4">ROUND(D27*E27,0)</f>
        <v>0</v>
      </c>
      <c r="G27" s="38"/>
      <c r="H27" s="42" t="s">
        <v>352</v>
      </c>
      <c r="I27" s="57" t="s">
        <v>329</v>
      </c>
    </row>
    <row r="28" spans="1:9" ht="14.45" thickBot="1">
      <c r="A28" s="38"/>
      <c r="B28" s="64" t="s">
        <v>338</v>
      </c>
      <c r="C28" s="54" t="s">
        <v>626</v>
      </c>
      <c r="D28" s="4"/>
      <c r="E28" s="5">
        <v>4</v>
      </c>
      <c r="F28" s="3">
        <f t="shared" si="4"/>
        <v>0</v>
      </c>
      <c r="G28" s="38"/>
      <c r="H28" s="42" t="s">
        <v>303</v>
      </c>
      <c r="I28" s="57" t="s">
        <v>340</v>
      </c>
    </row>
    <row r="29" spans="1:9" ht="15" thickBot="1">
      <c r="A29" s="38"/>
      <c r="B29" s="63" t="s">
        <v>627</v>
      </c>
      <c r="C29" s="54" t="s">
        <v>628</v>
      </c>
      <c r="D29" s="4"/>
      <c r="E29" s="5">
        <v>2.5</v>
      </c>
      <c r="F29" s="3">
        <f t="shared" si="3"/>
        <v>0</v>
      </c>
      <c r="G29" s="38"/>
      <c r="H29" s="42" t="s">
        <v>629</v>
      </c>
      <c r="I29" s="57" t="s">
        <v>630</v>
      </c>
    </row>
    <row r="30" spans="1:9" ht="14.45" thickBot="1">
      <c r="A30" s="38"/>
      <c r="B30" s="63" t="s">
        <v>631</v>
      </c>
      <c r="C30" s="54" t="s">
        <v>632</v>
      </c>
      <c r="D30" s="4"/>
      <c r="E30" s="5">
        <v>1</v>
      </c>
      <c r="F30" s="3">
        <f t="shared" si="3"/>
        <v>0</v>
      </c>
      <c r="G30" s="38"/>
      <c r="H30" s="42" t="s">
        <v>633</v>
      </c>
      <c r="I30" s="57" t="s">
        <v>90</v>
      </c>
    </row>
    <row r="31" spans="1:9" ht="15" thickBot="1">
      <c r="A31" s="38"/>
      <c r="B31" s="63" t="s">
        <v>634</v>
      </c>
      <c r="C31" s="54" t="s">
        <v>635</v>
      </c>
      <c r="D31" s="3">
        <f>Capital!D26+Capital!D27</f>
        <v>0</v>
      </c>
      <c r="E31" s="5">
        <v>0</v>
      </c>
      <c r="F31" s="3">
        <f t="shared" si="3"/>
        <v>0</v>
      </c>
      <c r="G31" s="38"/>
      <c r="H31" s="42" t="s">
        <v>636</v>
      </c>
      <c r="I31" s="57" t="s">
        <v>333</v>
      </c>
    </row>
    <row r="32" spans="1:9" ht="15" thickBot="1">
      <c r="A32" s="38"/>
      <c r="B32" s="63" t="s">
        <v>637</v>
      </c>
      <c r="C32" s="54" t="s">
        <v>638</v>
      </c>
      <c r="D32" s="3">
        <f>Capital!D30+Capital!D31</f>
        <v>0</v>
      </c>
      <c r="E32" s="5">
        <v>0</v>
      </c>
      <c r="F32" s="3">
        <f t="shared" si="3"/>
        <v>0</v>
      </c>
      <c r="G32" s="38"/>
      <c r="H32" s="42" t="s">
        <v>639</v>
      </c>
      <c r="I32" s="57" t="s">
        <v>333</v>
      </c>
    </row>
    <row r="33" spans="1:9" ht="15" thickBot="1">
      <c r="A33" s="38"/>
      <c r="B33" s="53" t="s">
        <v>640</v>
      </c>
      <c r="C33" s="54" t="s">
        <v>641</v>
      </c>
      <c r="D33" s="3">
        <f>Capital!D32</f>
        <v>0</v>
      </c>
      <c r="E33" s="5">
        <v>0</v>
      </c>
      <c r="F33" s="3">
        <f t="shared" si="3"/>
        <v>0</v>
      </c>
      <c r="G33" s="38"/>
      <c r="H33" s="42" t="s">
        <v>642</v>
      </c>
      <c r="I33" s="57" t="s">
        <v>333</v>
      </c>
    </row>
    <row r="34" spans="1:9" ht="14.45" thickBot="1">
      <c r="A34" s="38"/>
      <c r="B34" s="63" t="s">
        <v>643</v>
      </c>
      <c r="C34" s="54" t="s">
        <v>644</v>
      </c>
      <c r="D34" s="4"/>
      <c r="E34" s="5">
        <v>0.2</v>
      </c>
      <c r="F34" s="3">
        <f t="shared" si="3"/>
        <v>0</v>
      </c>
      <c r="G34" s="38"/>
      <c r="H34" s="42"/>
      <c r="I34" s="57" t="s">
        <v>645</v>
      </c>
    </row>
    <row r="35" spans="1:9" ht="14.45" thickBot="1">
      <c r="A35" s="38"/>
      <c r="B35" s="63" t="s">
        <v>646</v>
      </c>
      <c r="C35" s="54" t="s">
        <v>647</v>
      </c>
      <c r="D35" s="4"/>
      <c r="E35" s="6"/>
      <c r="F35" s="3">
        <f t="shared" si="3"/>
        <v>0</v>
      </c>
      <c r="G35" s="38"/>
      <c r="H35" s="42" t="s">
        <v>648</v>
      </c>
      <c r="I35" s="97" t="s">
        <v>649</v>
      </c>
    </row>
    <row r="36" spans="1:9" ht="14.45" thickBot="1">
      <c r="A36" s="38"/>
      <c r="B36" s="63" t="s">
        <v>650</v>
      </c>
      <c r="C36" s="54" t="s">
        <v>651</v>
      </c>
      <c r="D36" s="4"/>
      <c r="E36" s="5">
        <v>1</v>
      </c>
      <c r="F36" s="3">
        <f t="shared" si="3"/>
        <v>0</v>
      </c>
      <c r="G36" s="38"/>
      <c r="H36" s="42"/>
      <c r="I36" s="57" t="s">
        <v>359</v>
      </c>
    </row>
    <row r="37" spans="1:9" ht="14.45" thickBot="1">
      <c r="A37" s="38"/>
      <c r="B37"/>
      <c r="C37" s="41"/>
      <c r="D37" s="41"/>
      <c r="E37" s="41"/>
      <c r="F37" s="41"/>
      <c r="G37" s="38"/>
      <c r="H37" s="42"/>
      <c r="I37" s="57"/>
    </row>
    <row r="38" spans="1:9" ht="14.45" thickBot="1">
      <c r="A38" s="38"/>
      <c r="B38" s="50" t="s">
        <v>652</v>
      </c>
      <c r="C38" s="54" t="s">
        <v>653</v>
      </c>
      <c r="D38" s="3">
        <f>SUM(D12:D18,D20:D21,D23:D25,D27:D36)</f>
        <v>0</v>
      </c>
      <c r="E38" s="51"/>
      <c r="F38" s="3">
        <f>SUM(F12:F18,F20:F21,F23:F25,F27:F36)</f>
        <v>0</v>
      </c>
      <c r="G38" s="38"/>
      <c r="H38" s="42"/>
      <c r="I38" s="57"/>
    </row>
  </sheetData>
  <sheetProtection algorithmName="SHA-512" hashValue="JirpP5j2S7BlO/fw0XPTvxGJW8tOMtsuFfQsZOoouWsZwXXiVNLWPhO2bOS3hCprjr7CLL3L4uLa57EWGhiKpg==" saltValue="vC243ZTPwhlcmSg4FjwCkA==" spinCount="100000" sheet="1" objects="1" scenarios="1"/>
  <mergeCells count="1">
    <mergeCell ref="D3:F3"/>
  </mergeCells>
  <phoneticPr fontId="9" type="noConversion"/>
  <printOptions horizontalCentered="1" gridLines="1"/>
  <pageMargins left="0.70866141732283505" right="0.70866141732283505" top="0.74803149606299202" bottom="0.74803149606299202" header="0.31496062992126" footer="0.31496062992126"/>
  <pageSetup scale="59" fitToHeight="0" orientation="landscape" r:id="rId1"/>
  <headerFooter>
    <oddFooter>&amp;CClassification: Protected B&amp;R&amp;P/&amp;N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8CBD-50B7-4075-B1E3-4C56544CAB8F}">
  <sheetPr>
    <pageSetUpPr fitToPage="1"/>
  </sheetPr>
  <dimension ref="A1:K36"/>
  <sheetViews>
    <sheetView zoomScale="70" zoomScaleNormal="70" workbookViewId="0">
      <selection activeCell="I6" sqref="I6"/>
    </sheetView>
  </sheetViews>
  <sheetFormatPr defaultColWidth="8.625" defaultRowHeight="14.1"/>
  <cols>
    <col min="1" max="1" width="3.625" style="10" customWidth="1"/>
    <col min="2" max="2" width="60.75" style="9" customWidth="1"/>
    <col min="3" max="3" width="9.25" style="11" customWidth="1"/>
    <col min="4" max="4" width="16.875" style="11" customWidth="1"/>
    <col min="5" max="8" width="16.625" style="11" customWidth="1"/>
    <col min="9" max="9" width="3.625" style="10" customWidth="1"/>
    <col min="10" max="10" width="14.25" style="12" bestFit="1" customWidth="1"/>
    <col min="11" max="11" width="44.875" style="13" bestFit="1" customWidth="1"/>
    <col min="12" max="16384" width="8.625" style="9"/>
  </cols>
  <sheetData>
    <row r="1" spans="1:11" ht="47.1" customHeight="1">
      <c r="A1" s="38"/>
      <c r="B1"/>
      <c r="C1" s="41"/>
      <c r="D1" s="41"/>
      <c r="E1" s="41"/>
      <c r="F1" s="41"/>
      <c r="G1" s="41"/>
      <c r="H1" s="41"/>
      <c r="I1" s="38"/>
      <c r="J1" s="42"/>
      <c r="K1" s="57"/>
    </row>
    <row r="2" spans="1:11" ht="20.45" thickBot="1">
      <c r="A2" s="38"/>
      <c r="B2" s="58" t="s">
        <v>12</v>
      </c>
      <c r="C2" s="58"/>
      <c r="D2" s="58"/>
      <c r="E2" s="58"/>
      <c r="F2" s="58"/>
      <c r="G2" s="58"/>
      <c r="H2" s="58"/>
      <c r="I2" s="38"/>
      <c r="J2" s="59" t="s">
        <v>48</v>
      </c>
      <c r="K2" s="60" t="s">
        <v>49</v>
      </c>
    </row>
    <row r="3" spans="1:11" ht="14.45" thickBot="1">
      <c r="A3" s="38"/>
      <c r="B3" s="46" t="s">
        <v>50</v>
      </c>
      <c r="C3" s="51"/>
      <c r="D3" s="119" t="str">
        <f>IF(ISBLANK(ToC!$D$3),"",ToC!$D$3)</f>
        <v/>
      </c>
      <c r="E3" s="120"/>
      <c r="F3" s="121"/>
      <c r="G3" s="41"/>
      <c r="H3" s="51"/>
      <c r="I3" s="38"/>
      <c r="J3" s="42"/>
      <c r="K3" s="57"/>
    </row>
    <row r="4" spans="1:11" ht="14.45" thickBot="1">
      <c r="A4" s="38"/>
      <c r="B4" s="46" t="s">
        <v>51</v>
      </c>
      <c r="C4" s="51"/>
      <c r="D4" s="61" t="str">
        <f>IF(ISBLANK(ToC!$D$4),"",ToC!$D$4)</f>
        <v/>
      </c>
      <c r="E4" s="48"/>
      <c r="F4" s="48"/>
      <c r="G4" s="48"/>
      <c r="H4" s="51"/>
      <c r="I4" s="38"/>
      <c r="J4" s="42"/>
      <c r="K4" s="57"/>
    </row>
    <row r="5" spans="1:11" ht="14.45" thickBot="1">
      <c r="A5" s="38"/>
      <c r="B5" s="46" t="s">
        <v>52</v>
      </c>
      <c r="C5" s="51"/>
      <c r="D5" s="62" t="str">
        <f>IF(ISBLANK(ToC!$D$5),"",ToC!$D$5)</f>
        <v/>
      </c>
      <c r="E5" s="48"/>
      <c r="F5" s="48"/>
      <c r="G5" s="48"/>
      <c r="H5" s="51"/>
      <c r="I5" s="38"/>
      <c r="J5" s="42"/>
      <c r="K5" s="57"/>
    </row>
    <row r="6" spans="1:11" ht="15.6">
      <c r="A6" s="38"/>
      <c r="B6" s="109" t="s">
        <v>654</v>
      </c>
      <c r="C6" s="49"/>
      <c r="D6" s="49"/>
      <c r="E6" s="49"/>
      <c r="F6" s="49"/>
      <c r="G6" s="49"/>
      <c r="H6" s="49"/>
      <c r="I6" s="38"/>
      <c r="J6" s="42" t="s">
        <v>655</v>
      </c>
      <c r="K6" s="57" t="s">
        <v>656</v>
      </c>
    </row>
    <row r="7" spans="1:11">
      <c r="A7" s="38"/>
      <c r="B7"/>
      <c r="C7" s="41"/>
      <c r="D7" s="41"/>
      <c r="E7" s="41"/>
      <c r="F7" s="41"/>
      <c r="G7" s="41"/>
      <c r="H7" s="41"/>
      <c r="I7" s="38"/>
      <c r="J7" s="42"/>
      <c r="K7" s="57"/>
    </row>
    <row r="8" spans="1:11" ht="28.5" thickBot="1">
      <c r="A8" s="38"/>
      <c r="B8" s="50" t="s">
        <v>657</v>
      </c>
      <c r="C8" s="51"/>
      <c r="D8" s="51" t="s">
        <v>227</v>
      </c>
      <c r="E8" s="111" t="s">
        <v>658</v>
      </c>
      <c r="F8" s="111" t="s">
        <v>659</v>
      </c>
      <c r="G8" s="111" t="s">
        <v>228</v>
      </c>
      <c r="H8" s="51" t="s">
        <v>229</v>
      </c>
      <c r="I8" s="38"/>
      <c r="J8" s="42"/>
      <c r="K8" s="57"/>
    </row>
    <row r="9" spans="1:11" ht="14.45" thickBot="1">
      <c r="A9" s="38"/>
      <c r="B9" s="54" t="s">
        <v>660</v>
      </c>
      <c r="C9" s="51"/>
      <c r="D9" s="54">
        <v>10</v>
      </c>
      <c r="E9" s="54">
        <v>20</v>
      </c>
      <c r="F9" s="54">
        <v>30</v>
      </c>
      <c r="G9" s="54">
        <v>40</v>
      </c>
      <c r="H9" s="54">
        <v>50</v>
      </c>
      <c r="I9" s="38"/>
      <c r="J9" s="42"/>
      <c r="K9" s="57"/>
    </row>
    <row r="10" spans="1:11">
      <c r="A10" s="38"/>
      <c r="B10" s="46"/>
      <c r="C10" s="51"/>
      <c r="D10" s="101" t="s">
        <v>231</v>
      </c>
      <c r="E10" s="101" t="s">
        <v>232</v>
      </c>
      <c r="F10" s="101" t="s">
        <v>661</v>
      </c>
      <c r="G10" s="101" t="s">
        <v>662</v>
      </c>
      <c r="H10" s="101" t="s">
        <v>663</v>
      </c>
      <c r="I10" s="38"/>
      <c r="J10" s="42"/>
      <c r="K10" s="57"/>
    </row>
    <row r="11" spans="1:11" ht="14.45" thickBot="1">
      <c r="A11" s="38"/>
      <c r="B11"/>
      <c r="C11" s="41"/>
      <c r="D11" s="101"/>
      <c r="E11" s="101"/>
      <c r="F11" s="101"/>
      <c r="G11" s="102"/>
      <c r="H11" s="101"/>
      <c r="I11" s="38"/>
      <c r="J11" s="42"/>
      <c r="K11" s="57"/>
    </row>
    <row r="12" spans="1:11" ht="14.45" thickBot="1">
      <c r="A12" s="38"/>
      <c r="B12" s="57" t="s">
        <v>664</v>
      </c>
      <c r="C12" s="54" t="s">
        <v>665</v>
      </c>
      <c r="D12" s="4"/>
      <c r="E12" s="5">
        <v>1</v>
      </c>
      <c r="F12" s="3">
        <f>ROUND(D12*E12,0)</f>
        <v>0</v>
      </c>
      <c r="G12" s="6"/>
      <c r="H12" s="3">
        <f>ROUND(F12*G12,0)</f>
        <v>0</v>
      </c>
      <c r="I12" s="38"/>
      <c r="J12" s="42"/>
      <c r="K12" s="57" t="s">
        <v>666</v>
      </c>
    </row>
    <row r="13" spans="1:11" ht="14.45" thickBot="1">
      <c r="A13" s="38"/>
      <c r="B13" s="57" t="s">
        <v>667</v>
      </c>
      <c r="C13" s="54" t="s">
        <v>668</v>
      </c>
      <c r="D13" s="4"/>
      <c r="E13" s="5">
        <v>0.5</v>
      </c>
      <c r="F13" s="3">
        <f t="shared" ref="F13:F16" si="0">ROUND(D13*E13,0)</f>
        <v>0</v>
      </c>
      <c r="G13" s="6"/>
      <c r="H13" s="3">
        <f t="shared" ref="H13:H16" si="1">ROUND(F13*G13,0)</f>
        <v>0</v>
      </c>
      <c r="I13" s="38"/>
      <c r="J13" s="42"/>
      <c r="K13" s="57" t="s">
        <v>669</v>
      </c>
    </row>
    <row r="14" spans="1:11" ht="14.45" thickBot="1">
      <c r="A14" s="38"/>
      <c r="B14" s="57" t="s">
        <v>670</v>
      </c>
      <c r="C14" s="54" t="s">
        <v>671</v>
      </c>
      <c r="D14" s="4"/>
      <c r="E14" s="5">
        <v>0.2</v>
      </c>
      <c r="F14" s="3">
        <f t="shared" si="0"/>
        <v>0</v>
      </c>
      <c r="G14" s="6"/>
      <c r="H14" s="3">
        <f t="shared" si="1"/>
        <v>0</v>
      </c>
      <c r="I14" s="38"/>
      <c r="J14" s="42"/>
      <c r="K14" s="57" t="s">
        <v>672</v>
      </c>
    </row>
    <row r="15" spans="1:11" ht="14.45" thickBot="1">
      <c r="A15" s="38"/>
      <c r="B15" s="57" t="s">
        <v>673</v>
      </c>
      <c r="C15" s="54" t="s">
        <v>674</v>
      </c>
      <c r="D15" s="4"/>
      <c r="E15" s="5">
        <v>0.5</v>
      </c>
      <c r="F15" s="3">
        <f t="shared" si="0"/>
        <v>0</v>
      </c>
      <c r="G15" s="6"/>
      <c r="H15" s="3">
        <f t="shared" si="1"/>
        <v>0</v>
      </c>
      <c r="I15" s="38"/>
      <c r="J15" s="42"/>
      <c r="K15" s="57" t="s">
        <v>675</v>
      </c>
    </row>
    <row r="16" spans="1:11" ht="14.45" thickBot="1">
      <c r="A16" s="38"/>
      <c r="B16" s="57" t="s">
        <v>676</v>
      </c>
      <c r="C16" s="54" t="s">
        <v>677</v>
      </c>
      <c r="D16" s="4"/>
      <c r="E16" s="5">
        <v>1</v>
      </c>
      <c r="F16" s="3">
        <f t="shared" si="0"/>
        <v>0</v>
      </c>
      <c r="G16" s="6"/>
      <c r="H16" s="3">
        <f t="shared" si="1"/>
        <v>0</v>
      </c>
      <c r="I16" s="38"/>
      <c r="J16" s="42"/>
      <c r="K16" s="57" t="s">
        <v>678</v>
      </c>
    </row>
    <row r="17" spans="1:11" ht="15" thickBot="1">
      <c r="A17" s="38"/>
      <c r="B17" s="103" t="s">
        <v>679</v>
      </c>
      <c r="C17" s="70"/>
      <c r="D17"/>
      <c r="E17"/>
      <c r="F17"/>
      <c r="G17"/>
      <c r="H17"/>
      <c r="I17" s="38"/>
      <c r="J17" s="42"/>
      <c r="K17" s="57"/>
    </row>
    <row r="18" spans="1:11" ht="14.45" thickBot="1">
      <c r="A18" s="38"/>
      <c r="B18" s="63" t="s">
        <v>680</v>
      </c>
      <c r="C18" s="54" t="s">
        <v>681</v>
      </c>
      <c r="D18" s="4"/>
      <c r="E18" s="5">
        <v>0</v>
      </c>
      <c r="F18" s="3">
        <f t="shared" ref="F18:F24" si="2">ROUND(D18*E18,0)</f>
        <v>0</v>
      </c>
      <c r="G18" s="5">
        <v>0</v>
      </c>
      <c r="H18" s="3">
        <f t="shared" ref="H18:H24" si="3">ROUND(F18*G18,0)</f>
        <v>0</v>
      </c>
      <c r="I18" s="38"/>
      <c r="J18" s="42"/>
      <c r="K18" s="57" t="s">
        <v>682</v>
      </c>
    </row>
    <row r="19" spans="1:11" ht="15" customHeight="1" thickBot="1">
      <c r="A19" s="38"/>
      <c r="B19" s="63" t="s">
        <v>683</v>
      </c>
      <c r="C19" s="54" t="s">
        <v>684</v>
      </c>
      <c r="D19" s="4"/>
      <c r="E19" s="5">
        <v>0.1</v>
      </c>
      <c r="F19" s="3">
        <f t="shared" si="2"/>
        <v>0</v>
      </c>
      <c r="G19" s="6"/>
      <c r="H19" s="3">
        <f t="shared" si="3"/>
        <v>0</v>
      </c>
      <c r="I19" s="38"/>
      <c r="J19" s="42"/>
      <c r="K19" s="57" t="s">
        <v>685</v>
      </c>
    </row>
    <row r="20" spans="1:11" ht="14.45" thickBot="1">
      <c r="A20" s="38"/>
      <c r="B20" s="63" t="s">
        <v>686</v>
      </c>
      <c r="C20" s="54" t="s">
        <v>687</v>
      </c>
      <c r="D20" s="4"/>
      <c r="E20" s="5">
        <v>0.2</v>
      </c>
      <c r="F20" s="3">
        <f t="shared" si="2"/>
        <v>0</v>
      </c>
      <c r="G20" s="6"/>
      <c r="H20" s="3">
        <f t="shared" si="3"/>
        <v>0</v>
      </c>
      <c r="I20" s="38"/>
      <c r="J20" s="42"/>
      <c r="K20" s="57" t="s">
        <v>688</v>
      </c>
    </row>
    <row r="21" spans="1:11" ht="14.45" thickBot="1">
      <c r="A21" s="38"/>
      <c r="B21" s="63" t="s">
        <v>689</v>
      </c>
      <c r="C21" s="54" t="s">
        <v>690</v>
      </c>
      <c r="D21" s="4"/>
      <c r="E21" s="5">
        <v>0.5</v>
      </c>
      <c r="F21" s="3">
        <f t="shared" si="2"/>
        <v>0</v>
      </c>
      <c r="G21" s="6"/>
      <c r="H21" s="3">
        <f t="shared" si="3"/>
        <v>0</v>
      </c>
      <c r="I21" s="38"/>
      <c r="J21" s="42"/>
      <c r="K21" s="57" t="s">
        <v>691</v>
      </c>
    </row>
    <row r="22" spans="1:11" ht="14.45" thickBot="1">
      <c r="A22" s="38"/>
      <c r="B22" s="57" t="s">
        <v>692</v>
      </c>
      <c r="C22" s="54" t="s">
        <v>693</v>
      </c>
      <c r="D22" s="4"/>
      <c r="E22" s="5">
        <v>1</v>
      </c>
      <c r="F22" s="3">
        <f t="shared" si="2"/>
        <v>0</v>
      </c>
      <c r="G22" s="6"/>
      <c r="H22" s="3">
        <f t="shared" si="3"/>
        <v>0</v>
      </c>
      <c r="I22" s="38"/>
      <c r="J22" s="42"/>
      <c r="K22" s="57" t="s">
        <v>694</v>
      </c>
    </row>
    <row r="23" spans="1:11" ht="14.45" thickBot="1">
      <c r="A23" s="38"/>
      <c r="B23" s="57" t="s">
        <v>695</v>
      </c>
      <c r="C23" s="54" t="s">
        <v>696</v>
      </c>
      <c r="D23" s="4"/>
      <c r="E23" s="5">
        <v>1</v>
      </c>
      <c r="F23" s="3">
        <f t="shared" si="2"/>
        <v>0</v>
      </c>
      <c r="G23" s="6"/>
      <c r="H23" s="3">
        <f t="shared" si="3"/>
        <v>0</v>
      </c>
      <c r="I23" s="38"/>
      <c r="J23" s="57" t="s">
        <v>697</v>
      </c>
      <c r="K23" s="57" t="s">
        <v>698</v>
      </c>
    </row>
    <row r="24" spans="1:11" ht="14.45" thickBot="1">
      <c r="A24" s="38"/>
      <c r="B24" s="57" t="s">
        <v>699</v>
      </c>
      <c r="C24" s="54" t="s">
        <v>700</v>
      </c>
      <c r="D24" s="4"/>
      <c r="E24" s="5">
        <v>1</v>
      </c>
      <c r="F24" s="3">
        <f t="shared" si="2"/>
        <v>0</v>
      </c>
      <c r="G24" s="5">
        <v>1</v>
      </c>
      <c r="H24" s="3">
        <f t="shared" si="3"/>
        <v>0</v>
      </c>
      <c r="I24" s="38"/>
      <c r="J24" s="42"/>
      <c r="K24" s="57" t="s">
        <v>701</v>
      </c>
    </row>
    <row r="25" spans="1:11" ht="14.45" thickBot="1">
      <c r="A25" s="38"/>
      <c r="B25"/>
      <c r="C25" s="41"/>
      <c r="D25" s="41"/>
      <c r="E25" s="41"/>
      <c r="F25" s="41"/>
      <c r="G25" s="41"/>
      <c r="H25" s="41"/>
      <c r="I25" s="38"/>
      <c r="J25" s="42"/>
      <c r="K25" s="57"/>
    </row>
    <row r="26" spans="1:11" ht="14.45" thickBot="1">
      <c r="A26" s="38"/>
      <c r="B26" s="39" t="s">
        <v>702</v>
      </c>
      <c r="C26" s="54" t="s">
        <v>703</v>
      </c>
      <c r="D26" s="3">
        <f>SUM(D12:D16,D18:D24)</f>
        <v>0</v>
      </c>
      <c r="E26" s="41"/>
      <c r="F26" s="3">
        <f>SUM(F12:F16,F18:F24)</f>
        <v>0</v>
      </c>
      <c r="G26" s="41"/>
      <c r="H26" s="3">
        <f>SUM(H12:H16,H18:H24)</f>
        <v>0</v>
      </c>
      <c r="I26" s="38"/>
      <c r="J26" s="42"/>
      <c r="K26" s="57"/>
    </row>
    <row r="27" spans="1:11">
      <c r="A27" s="38"/>
      <c r="B27"/>
      <c r="C27" s="41"/>
      <c r="D27" s="41"/>
      <c r="E27" s="41"/>
      <c r="F27" s="41"/>
      <c r="G27" s="41"/>
      <c r="H27" s="41"/>
      <c r="I27" s="38"/>
      <c r="J27" s="42"/>
      <c r="K27" s="57"/>
    </row>
    <row r="28" spans="1:11" ht="29.1" thickBot="1">
      <c r="A28" s="38"/>
      <c r="B28" s="103" t="s">
        <v>704</v>
      </c>
      <c r="C28" s="51"/>
      <c r="D28" s="51" t="s">
        <v>705</v>
      </c>
      <c r="E28" s="51" t="s">
        <v>706</v>
      </c>
      <c r="F28" s="111" t="s">
        <v>659</v>
      </c>
      <c r="G28" s="111" t="s">
        <v>707</v>
      </c>
      <c r="H28" s="51" t="s">
        <v>229</v>
      </c>
      <c r="I28" s="38"/>
      <c r="J28" s="42"/>
      <c r="K28" s="57"/>
    </row>
    <row r="29" spans="1:11" ht="14.45" thickBot="1">
      <c r="A29" s="38"/>
      <c r="B29" s="63" t="s">
        <v>708</v>
      </c>
      <c r="C29" s="54" t="s">
        <v>709</v>
      </c>
      <c r="D29" s="4"/>
      <c r="E29" s="5">
        <v>5.0000000000000001E-3</v>
      </c>
      <c r="F29" s="3">
        <f t="shared" ref="F29:F31" si="4">ROUND(D29*E29,0)</f>
        <v>0</v>
      </c>
      <c r="G29" s="5">
        <v>0.2</v>
      </c>
      <c r="H29" s="3">
        <f t="shared" ref="H29:H31" si="5">ROUND(F29*G29,0)</f>
        <v>0</v>
      </c>
      <c r="I29" s="38"/>
      <c r="J29" s="42"/>
      <c r="K29" s="57" t="s">
        <v>710</v>
      </c>
    </row>
    <row r="30" spans="1:11" ht="14.45" thickBot="1">
      <c r="A30" s="38"/>
      <c r="B30" s="63" t="s">
        <v>711</v>
      </c>
      <c r="C30" s="54" t="s">
        <v>712</v>
      </c>
      <c r="D30" s="4"/>
      <c r="E30" s="5">
        <v>0.04</v>
      </c>
      <c r="F30" s="3">
        <f t="shared" si="4"/>
        <v>0</v>
      </c>
      <c r="G30" s="5">
        <v>0.2</v>
      </c>
      <c r="H30" s="3">
        <f t="shared" si="5"/>
        <v>0</v>
      </c>
      <c r="I30" s="38"/>
      <c r="J30" s="42"/>
      <c r="K30" s="57" t="s">
        <v>90</v>
      </c>
    </row>
    <row r="31" spans="1:11" ht="15" customHeight="1" thickBot="1">
      <c r="A31" s="38"/>
      <c r="B31" s="63" t="s">
        <v>713</v>
      </c>
      <c r="C31" s="54" t="s">
        <v>714</v>
      </c>
      <c r="D31" s="4"/>
      <c r="E31" s="5">
        <v>0.08</v>
      </c>
      <c r="F31" s="3">
        <f t="shared" si="4"/>
        <v>0</v>
      </c>
      <c r="G31" s="5">
        <v>0.2</v>
      </c>
      <c r="H31" s="3">
        <f t="shared" si="5"/>
        <v>0</v>
      </c>
      <c r="I31" s="38"/>
      <c r="J31" s="42"/>
      <c r="K31" s="57" t="s">
        <v>90</v>
      </c>
    </row>
    <row r="32" spans="1:11" ht="14.45" thickBot="1">
      <c r="A32" s="38"/>
      <c r="B32"/>
      <c r="C32" s="41"/>
      <c r="D32" s="41"/>
      <c r="E32" s="41"/>
      <c r="F32" s="41"/>
      <c r="G32" s="41"/>
      <c r="H32" s="41"/>
      <c r="I32" s="38"/>
      <c r="J32" s="42"/>
      <c r="K32" s="57"/>
    </row>
    <row r="33" spans="1:11" ht="14.45" thickBot="1">
      <c r="A33" s="38"/>
      <c r="B33" s="39" t="s">
        <v>715</v>
      </c>
      <c r="C33" s="54" t="s">
        <v>716</v>
      </c>
      <c r="D33" s="3">
        <f>SUM(D29:D31)</f>
        <v>0</v>
      </c>
      <c r="E33" s="41"/>
      <c r="F33" s="3">
        <f>SUM(F29:F31)</f>
        <v>0</v>
      </c>
      <c r="G33" s="41"/>
      <c r="H33" s="3">
        <f>SUM(H29:H31)</f>
        <v>0</v>
      </c>
      <c r="I33" s="38"/>
      <c r="J33" s="42"/>
      <c r="K33" s="57"/>
    </row>
    <row r="34" spans="1:11" ht="14.45" thickBot="1">
      <c r="A34" s="38"/>
      <c r="B34"/>
      <c r="C34" s="41"/>
      <c r="D34" s="41"/>
      <c r="E34" s="41"/>
      <c r="F34" s="41"/>
      <c r="G34" s="41"/>
      <c r="H34" s="41"/>
      <c r="I34" s="38"/>
      <c r="J34" s="42"/>
      <c r="K34" s="57"/>
    </row>
    <row r="35" spans="1:11" ht="14.45" thickBot="1">
      <c r="A35" s="38"/>
      <c r="B35" s="50" t="s">
        <v>717</v>
      </c>
      <c r="C35" s="54" t="s">
        <v>718</v>
      </c>
      <c r="D35" s="3">
        <f>D26+D33</f>
        <v>0</v>
      </c>
      <c r="E35" s="46"/>
      <c r="F35" s="3">
        <f>F26+F33</f>
        <v>0</v>
      </c>
      <c r="G35" s="51"/>
      <c r="H35" s="3">
        <f>H26+H33</f>
        <v>0</v>
      </c>
      <c r="I35" s="38"/>
      <c r="J35" s="42"/>
      <c r="K35" s="57"/>
    </row>
    <row r="36" spans="1:11" s="16" customFormat="1">
      <c r="A36" s="10"/>
      <c r="B36" s="9"/>
      <c r="C36" s="11"/>
      <c r="D36" s="11"/>
      <c r="E36" s="11"/>
      <c r="F36" s="11"/>
      <c r="G36" s="11"/>
      <c r="H36" s="11"/>
      <c r="I36" s="10"/>
      <c r="J36" s="12"/>
      <c r="K36" s="13"/>
    </row>
  </sheetData>
  <sheetProtection algorithmName="SHA-512" hashValue="C8j/9/0lNvPoWLHpWFEufpxyNIkdLvynXc+xN6XY2C6qoTsGD7hyUFDl3U8CZK0WTYePCiEycSvLwvsNb6iUTQ==" saltValue="8KEge72kus5GIth3d/vj4Q==" spinCount="100000" sheet="1" objects="1" scenarios="1"/>
  <mergeCells count="1">
    <mergeCell ref="D3:F3"/>
  </mergeCells>
  <phoneticPr fontId="9" type="noConversion"/>
  <printOptions horizontalCentered="1" gridLines="1"/>
  <pageMargins left="0.70866141732283505" right="0.70866141732283505" top="0.74803149606299202" bottom="0.74803149606299202" header="0.31496062992126" footer="0.31496062992126"/>
  <pageSetup scale="52" fitToHeight="0" orientation="landscape" r:id="rId1"/>
  <headerFooter>
    <oddFooter>&amp;CClassification: Protected B&amp;R&amp;P/&amp;N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a306474-2f71-4b61-acb0-869ecc430a4c">BCFSA-988952159-639</_dlc_DocId>
    <_dlc_DocIdUrl xmlns="0a306474-2f71-4b61-acb0-869ecc430a4c">
      <Url>https://bcfsa.sharepoint.com/sites/CapitalProjects/_layouts/15/DocIdRedir.aspx?ID=BCFSA-988952159-639</Url>
      <Description>BCFSA-988952159-639</Description>
    </_dlc_DocIdUrl>
    <SharedWithUsers xmlns="0a306474-2f71-4b61-acb0-869ecc430a4c">
      <UserInfo>
        <DisplayName>Tunde Szinku</DisplayName>
        <AccountId>26</AccountId>
        <AccountType/>
      </UserInfo>
      <UserInfo>
        <DisplayName>Rebecca Lowrey</DisplayName>
        <AccountId>19</AccountId>
        <AccountType/>
      </UserInfo>
      <UserInfo>
        <DisplayName>Donna Jones</DisplayName>
        <AccountId>164</AccountId>
        <AccountType/>
      </UserInfo>
      <UserInfo>
        <DisplayName>Tiffany Mak</DisplayName>
        <AccountId>21</AccountId>
        <AccountType/>
      </UserInfo>
      <UserInfo>
        <DisplayName>Gina Lee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EFDD224EEC0444AA715A3194DD4C2C" ma:contentTypeVersion="10" ma:contentTypeDescription="Create a new document." ma:contentTypeScope="" ma:versionID="5e67e4d87f04116aea482ba0c87cdce1">
  <xsd:schema xmlns:xsd="http://www.w3.org/2001/XMLSchema" xmlns:xs="http://www.w3.org/2001/XMLSchema" xmlns:p="http://schemas.microsoft.com/office/2006/metadata/properties" xmlns:ns2="0a306474-2f71-4b61-acb0-869ecc430a4c" xmlns:ns3="f0ca8578-a3f2-42e9-a83a-9c5359b1d667" targetNamespace="http://schemas.microsoft.com/office/2006/metadata/properties" ma:root="true" ma:fieldsID="7c6cb75b2bd349bd7e9a3c6acf39c940" ns2:_="" ns3:_="">
    <xsd:import namespace="0a306474-2f71-4b61-acb0-869ecc430a4c"/>
    <xsd:import namespace="f0ca8578-a3f2-42e9-a83a-9c5359b1d6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06474-2f71-4b61-acb0-869ecc430a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a8578-a3f2-42e9-a83a-9c5359b1d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31EF7-6B3D-43A2-8E29-A2D1B131B5E4}"/>
</file>

<file path=customXml/itemProps2.xml><?xml version="1.0" encoding="utf-8"?>
<ds:datastoreItem xmlns:ds="http://schemas.openxmlformats.org/officeDocument/2006/customXml" ds:itemID="{230B01EA-6901-4D41-8CC1-3F3E0AA79C85}"/>
</file>

<file path=customXml/itemProps3.xml><?xml version="1.0" encoding="utf-8"?>
<ds:datastoreItem xmlns:ds="http://schemas.openxmlformats.org/officeDocument/2006/customXml" ds:itemID="{000A15D5-AEB9-4491-9E6B-AF8F9ABF087B}"/>
</file>

<file path=customXml/itemProps4.xml><?xml version="1.0" encoding="utf-8"?>
<ds:datastoreItem xmlns:ds="http://schemas.openxmlformats.org/officeDocument/2006/customXml" ds:itemID="{A258EE9C-6CCA-4E6D-90E2-BDFC51902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Szinku, Tunde FIN:EX</dc:creator>
  <cp:keywords/>
  <dc:description/>
  <cp:lastModifiedBy/>
  <cp:revision/>
  <dcterms:created xsi:type="dcterms:W3CDTF">2019-01-08T17:46:18Z</dcterms:created>
  <dcterms:modified xsi:type="dcterms:W3CDTF">2026-07-08T16:50:30Z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0x010100BAEFDD224EEC0444AA715A3194DD4C2C</vt:lpwstr>
  </property>
  <property fmtid="{D5CDD505-2E9C-101B-9397-08002B2CF9AE}" pid="3" name="_dlc_DocIdItemGuid">
    <vt:lpwstr>d1276427-24d0-40dd-b182-0cd847f08c22</vt:lpwstr>
  </property>
  <property fmtid="{D5CDD505-2E9C-101B-9397-08002B2CF9AE}" pid="4" name="Topic">
    <vt:lpwstr/>
  </property>
  <property fmtid="{D5CDD505-2E9C-101B-9397-08002B2CF9AE}" pid="5" name="MediaServiceImageTags">
    <vt:lpwstr/>
  </property>
  <property fmtid="{D5CDD505-2E9C-101B-9397-08002B2CF9AE}" pid="6" name="Order">
    <vt:r8>96900</vt:r8>
  </property>
  <property fmtid="{D5CDD505-2E9C-101B-9397-08002B2CF9AE}" pid="7" name="xd_Signature">
    <vt:bool>false</vt:bool>
  </property>
  <property fmtid="{D5CDD505-2E9C-101B-9397-08002B2CF9AE}" pid="8" name="On Website">
    <vt:bool>false</vt:bool>
  </property>
  <property fmtid="{D5CDD505-2E9C-101B-9397-08002B2CF9AE}" pid="9" name="xd_ProgID">
    <vt:lpwstr/>
  </property>
  <property fmtid="{D5CDD505-2E9C-101B-9397-08002B2CF9AE}" pid="10" name="_ExtendedDescription">
    <vt:lpwstr/>
  </property>
  <property fmtid="{D5CDD505-2E9C-101B-9397-08002B2CF9AE}" pid="11" name="_dlc_DocId">
    <vt:lpwstr>BCFSA-510395669-969</vt:lpwstr>
  </property>
  <property fmtid="{D5CDD505-2E9C-101B-9397-08002B2CF9AE}" pid="12" name="Bulletin">
    <vt:bool>false</vt:bool>
  </property>
  <property fmtid="{D5CDD505-2E9C-101B-9397-08002B2CF9AE}" pid="13" name="Issue">
    <vt:lpwstr>Rebranding CU and TR Templates</vt:lpwstr>
  </property>
  <property fmtid="{D5CDD505-2E9C-101B-9397-08002B2CF9AE}" pid="14" name="TriggerFlowInfo">
    <vt:lpwstr/>
  </property>
  <property fmtid="{D5CDD505-2E9C-101B-9397-08002B2CF9AE}" pid="15" name="_dlc_DocIdUrl">
    <vt:lpwstr>https://bcfsa.sharepoint.com/sites/Policy/_layouts/15/DocIdRedir.aspx?ID=BCFSA-510395669-969, BCFSA-510395669-969</vt:lpwstr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SharedWithUsers">
    <vt:lpwstr>26;#Tunde Szinku;#19;#Rebecca Lowrey;#164;#Donna Jones;#21;#Tiffany Mak;#10;#Gina Lee</vt:lpwstr>
  </property>
</Properties>
</file>